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 4\Documents\Chemie\Budget\2020 Budget\C4\"/>
    </mc:Choice>
  </mc:AlternateContent>
  <xr:revisionPtr revIDLastSave="0" documentId="13_ncr:1_{D83A0B39-4958-4AC7-A5F4-8B34DEDE8B5B}" xr6:coauthVersionLast="45" xr6:coauthVersionMax="45" xr10:uidLastSave="{00000000-0000-0000-0000-000000000000}"/>
  <bookViews>
    <workbookView xWindow="-120" yWindow="-120" windowWidth="20730" windowHeight="11160" xr2:uid="{5BA51AE1-D802-4C48-9849-4B5E2AB38078}"/>
  </bookViews>
  <sheets>
    <sheet name="Actual Sales 2019" sheetId="4" r:id="rId1"/>
    <sheet name="Budget 2020" sheetId="3" r:id="rId2"/>
    <sheet name="Sheet1" sheetId="1" r:id="rId3"/>
    <sheet name="Sales Individual Budget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5" l="1"/>
  <c r="H10" i="5"/>
  <c r="I9" i="5"/>
  <c r="H9" i="5"/>
  <c r="I8" i="5"/>
  <c r="H8" i="5"/>
  <c r="H63" i="1" l="1"/>
  <c r="H60" i="1"/>
  <c r="H33" i="1"/>
  <c r="F42" i="4"/>
  <c r="E42" i="4"/>
  <c r="F156" i="4" l="1"/>
  <c r="E156" i="4"/>
  <c r="D156" i="4"/>
  <c r="C156" i="4"/>
  <c r="F155" i="4"/>
  <c r="E155" i="4"/>
  <c r="D155" i="4"/>
  <c r="D157" i="4" s="1"/>
  <c r="C155" i="4"/>
  <c r="C157" i="4" s="1"/>
  <c r="F154" i="4"/>
  <c r="E154" i="4"/>
  <c r="D154" i="4"/>
  <c r="C154" i="4"/>
  <c r="P153" i="4"/>
  <c r="O153" i="4"/>
  <c r="N153" i="4"/>
  <c r="M153" i="4"/>
  <c r="F153" i="4"/>
  <c r="E153" i="4"/>
  <c r="D153" i="4"/>
  <c r="C153" i="4"/>
  <c r="R152" i="4"/>
  <c r="Q152" i="4"/>
  <c r="H152" i="4"/>
  <c r="G152" i="4"/>
  <c r="R151" i="4"/>
  <c r="Q151" i="4"/>
  <c r="H151" i="4"/>
  <c r="G151" i="4"/>
  <c r="R150" i="4"/>
  <c r="R153" i="4" s="1"/>
  <c r="Q150" i="4"/>
  <c r="Q153" i="4" s="1"/>
  <c r="H150" i="4"/>
  <c r="G150" i="4"/>
  <c r="G153" i="4" s="1"/>
  <c r="P145" i="4"/>
  <c r="O145" i="4"/>
  <c r="N145" i="4"/>
  <c r="M145" i="4"/>
  <c r="F145" i="4"/>
  <c r="E145" i="4"/>
  <c r="D145" i="4"/>
  <c r="C145" i="4"/>
  <c r="R144" i="4"/>
  <c r="Q144" i="4"/>
  <c r="H144" i="4"/>
  <c r="H156" i="4" s="1"/>
  <c r="G144" i="4"/>
  <c r="G156" i="4" s="1"/>
  <c r="R143" i="4"/>
  <c r="Q143" i="4"/>
  <c r="H143" i="4"/>
  <c r="G143" i="4"/>
  <c r="G155" i="4" s="1"/>
  <c r="R142" i="4"/>
  <c r="R145" i="4" s="1"/>
  <c r="Q142" i="4"/>
  <c r="Q145" i="4" s="1"/>
  <c r="H142" i="4"/>
  <c r="H154" i="4" s="1"/>
  <c r="G142" i="4"/>
  <c r="G154" i="4" s="1"/>
  <c r="P136" i="4"/>
  <c r="O136" i="4"/>
  <c r="N136" i="4"/>
  <c r="M136" i="4"/>
  <c r="F136" i="4"/>
  <c r="E136" i="4"/>
  <c r="D136" i="4"/>
  <c r="C136" i="4"/>
  <c r="P135" i="4"/>
  <c r="O135" i="4"/>
  <c r="N135" i="4"/>
  <c r="M135" i="4"/>
  <c r="F135" i="4"/>
  <c r="E135" i="4"/>
  <c r="D135" i="4"/>
  <c r="C135" i="4"/>
  <c r="P134" i="4"/>
  <c r="P137" i="4" s="1"/>
  <c r="O134" i="4"/>
  <c r="O137" i="4" s="1"/>
  <c r="N134" i="4"/>
  <c r="N137" i="4" s="1"/>
  <c r="M134" i="4"/>
  <c r="M137" i="4" s="1"/>
  <c r="F134" i="4"/>
  <c r="F137" i="4" s="1"/>
  <c r="E134" i="4"/>
  <c r="E137" i="4" s="1"/>
  <c r="D134" i="4"/>
  <c r="C134" i="4"/>
  <c r="C137" i="4" s="1"/>
  <c r="P133" i="4"/>
  <c r="O133" i="4"/>
  <c r="N133" i="4"/>
  <c r="M133" i="4"/>
  <c r="F133" i="4"/>
  <c r="E133" i="4"/>
  <c r="D133" i="4"/>
  <c r="C133" i="4"/>
  <c r="R132" i="4"/>
  <c r="R136" i="4" s="1"/>
  <c r="Q132" i="4"/>
  <c r="Q136" i="4" s="1"/>
  <c r="H132" i="4"/>
  <c r="H136" i="4" s="1"/>
  <c r="G132" i="4"/>
  <c r="G136" i="4" s="1"/>
  <c r="R131" i="4"/>
  <c r="R135" i="4" s="1"/>
  <c r="Q131" i="4"/>
  <c r="Q135" i="4" s="1"/>
  <c r="H131" i="4"/>
  <c r="H135" i="4" s="1"/>
  <c r="G131" i="4"/>
  <c r="G135" i="4" s="1"/>
  <c r="R130" i="4"/>
  <c r="R134" i="4" s="1"/>
  <c r="Q130" i="4"/>
  <c r="Q134" i="4" s="1"/>
  <c r="Q137" i="4" s="1"/>
  <c r="H130" i="4"/>
  <c r="H134" i="4" s="1"/>
  <c r="G130" i="4"/>
  <c r="G134" i="4" s="1"/>
  <c r="P124" i="4"/>
  <c r="O124" i="4"/>
  <c r="N124" i="4"/>
  <c r="M124" i="4"/>
  <c r="F124" i="4"/>
  <c r="E124" i="4"/>
  <c r="D124" i="4"/>
  <c r="C124" i="4"/>
  <c r="P123" i="4"/>
  <c r="O123" i="4"/>
  <c r="N123" i="4"/>
  <c r="M123" i="4"/>
  <c r="F123" i="4"/>
  <c r="E123" i="4"/>
  <c r="D123" i="4"/>
  <c r="C123" i="4"/>
  <c r="P122" i="4"/>
  <c r="P125" i="4" s="1"/>
  <c r="O122" i="4"/>
  <c r="O125" i="4" s="1"/>
  <c r="N122" i="4"/>
  <c r="N125" i="4" s="1"/>
  <c r="M122" i="4"/>
  <c r="M125" i="4" s="1"/>
  <c r="F122" i="4"/>
  <c r="F125" i="4" s="1"/>
  <c r="E122" i="4"/>
  <c r="E125" i="4" s="1"/>
  <c r="D122" i="4"/>
  <c r="C122" i="4"/>
  <c r="P121" i="4"/>
  <c r="O121" i="4"/>
  <c r="N121" i="4"/>
  <c r="M121" i="4"/>
  <c r="F121" i="4"/>
  <c r="E121" i="4"/>
  <c r="D121" i="4"/>
  <c r="C121" i="4"/>
  <c r="R120" i="4"/>
  <c r="R124" i="4" s="1"/>
  <c r="Q120" i="4"/>
  <c r="Q124" i="4" s="1"/>
  <c r="H120" i="4"/>
  <c r="H124" i="4" s="1"/>
  <c r="G120" i="4"/>
  <c r="G124" i="4" s="1"/>
  <c r="R119" i="4"/>
  <c r="R123" i="4" s="1"/>
  <c r="Q119" i="4"/>
  <c r="Q123" i="4" s="1"/>
  <c r="H119" i="4"/>
  <c r="H123" i="4" s="1"/>
  <c r="G119" i="4"/>
  <c r="G123" i="4" s="1"/>
  <c r="R118" i="4"/>
  <c r="Q118" i="4"/>
  <c r="Q122" i="4" s="1"/>
  <c r="Q125" i="4" s="1"/>
  <c r="H118" i="4"/>
  <c r="H122" i="4" s="1"/>
  <c r="G118" i="4"/>
  <c r="G122" i="4" s="1"/>
  <c r="P112" i="4"/>
  <c r="O112" i="4"/>
  <c r="N112" i="4"/>
  <c r="M112" i="4"/>
  <c r="F112" i="4"/>
  <c r="E112" i="4"/>
  <c r="D112" i="4"/>
  <c r="C112" i="4"/>
  <c r="P111" i="4"/>
  <c r="O111" i="4"/>
  <c r="N111" i="4"/>
  <c r="M111" i="4"/>
  <c r="F111" i="4"/>
  <c r="E111" i="4"/>
  <c r="D111" i="4"/>
  <c r="C111" i="4"/>
  <c r="R110" i="4"/>
  <c r="P110" i="4"/>
  <c r="O110" i="4"/>
  <c r="N110" i="4"/>
  <c r="M110" i="4"/>
  <c r="F110" i="4"/>
  <c r="E110" i="4"/>
  <c r="D110" i="4"/>
  <c r="C110" i="4"/>
  <c r="P109" i="4"/>
  <c r="O109" i="4"/>
  <c r="N109" i="4"/>
  <c r="M109" i="4"/>
  <c r="F109" i="4"/>
  <c r="E109" i="4"/>
  <c r="D109" i="4"/>
  <c r="C109" i="4"/>
  <c r="R108" i="4"/>
  <c r="R112" i="4" s="1"/>
  <c r="Q108" i="4"/>
  <c r="Q112" i="4" s="1"/>
  <c r="H108" i="4"/>
  <c r="H112" i="4" s="1"/>
  <c r="G108" i="4"/>
  <c r="G112" i="4" s="1"/>
  <c r="R107" i="4"/>
  <c r="R111" i="4" s="1"/>
  <c r="Q107" i="4"/>
  <c r="Q111" i="4" s="1"/>
  <c r="H107" i="4"/>
  <c r="H111" i="4" s="1"/>
  <c r="G107" i="4"/>
  <c r="G111" i="4" s="1"/>
  <c r="R106" i="4"/>
  <c r="Q106" i="4"/>
  <c r="Q110" i="4" s="1"/>
  <c r="H106" i="4"/>
  <c r="H110" i="4" s="1"/>
  <c r="G106" i="4"/>
  <c r="G110" i="4" s="1"/>
  <c r="P100" i="4"/>
  <c r="O100" i="4"/>
  <c r="N100" i="4"/>
  <c r="M100" i="4"/>
  <c r="F100" i="4"/>
  <c r="E100" i="4"/>
  <c r="D100" i="4"/>
  <c r="C100" i="4"/>
  <c r="P99" i="4"/>
  <c r="O99" i="4"/>
  <c r="N99" i="4"/>
  <c r="M99" i="4"/>
  <c r="F99" i="4"/>
  <c r="E99" i="4"/>
  <c r="D99" i="4"/>
  <c r="C99" i="4"/>
  <c r="P98" i="4"/>
  <c r="P101" i="4" s="1"/>
  <c r="O98" i="4"/>
  <c r="N98" i="4"/>
  <c r="N101" i="4" s="1"/>
  <c r="M98" i="4"/>
  <c r="F98" i="4"/>
  <c r="F101" i="4" s="1"/>
  <c r="E98" i="4"/>
  <c r="E101" i="4" s="1"/>
  <c r="D98" i="4"/>
  <c r="D101" i="4" s="1"/>
  <c r="C98" i="4"/>
  <c r="C101" i="4" s="1"/>
  <c r="P97" i="4"/>
  <c r="O97" i="4"/>
  <c r="N97" i="4"/>
  <c r="M97" i="4"/>
  <c r="F97" i="4"/>
  <c r="E97" i="4"/>
  <c r="D97" i="4"/>
  <c r="C97" i="4"/>
  <c r="R96" i="4"/>
  <c r="R100" i="4" s="1"/>
  <c r="Q96" i="4"/>
  <c r="Q100" i="4" s="1"/>
  <c r="H96" i="4"/>
  <c r="H100" i="4" s="1"/>
  <c r="G96" i="4"/>
  <c r="G100" i="4" s="1"/>
  <c r="R95" i="4"/>
  <c r="R99" i="4" s="1"/>
  <c r="Q95" i="4"/>
  <c r="Q99" i="4" s="1"/>
  <c r="H95" i="4"/>
  <c r="H99" i="4" s="1"/>
  <c r="G95" i="4"/>
  <c r="G99" i="4" s="1"/>
  <c r="R94" i="4"/>
  <c r="R98" i="4" s="1"/>
  <c r="Q94" i="4"/>
  <c r="Q98" i="4" s="1"/>
  <c r="H94" i="4"/>
  <c r="H98" i="4" s="1"/>
  <c r="G94" i="4"/>
  <c r="G98" i="4" s="1"/>
  <c r="P88" i="4"/>
  <c r="O88" i="4"/>
  <c r="N88" i="4"/>
  <c r="M88" i="4"/>
  <c r="F88" i="4"/>
  <c r="E88" i="4"/>
  <c r="D88" i="4"/>
  <c r="C88" i="4"/>
  <c r="P87" i="4"/>
  <c r="O87" i="4"/>
  <c r="N87" i="4"/>
  <c r="M87" i="4"/>
  <c r="F87" i="4"/>
  <c r="E87" i="4"/>
  <c r="D87" i="4"/>
  <c r="C87" i="4"/>
  <c r="P86" i="4"/>
  <c r="P89" i="4" s="1"/>
  <c r="O86" i="4"/>
  <c r="O89" i="4" s="1"/>
  <c r="N86" i="4"/>
  <c r="M86" i="4"/>
  <c r="M89" i="4" s="1"/>
  <c r="F86" i="4"/>
  <c r="F89" i="4" s="1"/>
  <c r="E86" i="4"/>
  <c r="E89" i="4" s="1"/>
  <c r="D86" i="4"/>
  <c r="D89" i="4" s="1"/>
  <c r="C86" i="4"/>
  <c r="C89" i="4" s="1"/>
  <c r="P85" i="4"/>
  <c r="O85" i="4"/>
  <c r="N85" i="4"/>
  <c r="M85" i="4"/>
  <c r="F85" i="4"/>
  <c r="E85" i="4"/>
  <c r="D85" i="4"/>
  <c r="C85" i="4"/>
  <c r="R84" i="4"/>
  <c r="R88" i="4" s="1"/>
  <c r="Q84" i="4"/>
  <c r="Q88" i="4" s="1"/>
  <c r="H84" i="4"/>
  <c r="H88" i="4" s="1"/>
  <c r="G84" i="4"/>
  <c r="G88" i="4" s="1"/>
  <c r="R83" i="4"/>
  <c r="R87" i="4" s="1"/>
  <c r="Q83" i="4"/>
  <c r="Q87" i="4" s="1"/>
  <c r="H83" i="4"/>
  <c r="H87" i="4" s="1"/>
  <c r="G83" i="4"/>
  <c r="G87" i="4" s="1"/>
  <c r="R82" i="4"/>
  <c r="R86" i="4" s="1"/>
  <c r="Q82" i="4"/>
  <c r="Q86" i="4" s="1"/>
  <c r="H82" i="4"/>
  <c r="H86" i="4" s="1"/>
  <c r="H89" i="4" s="1"/>
  <c r="G82" i="4"/>
  <c r="G86" i="4" s="1"/>
  <c r="G89" i="4" s="1"/>
  <c r="P76" i="4"/>
  <c r="O76" i="4"/>
  <c r="N76" i="4"/>
  <c r="M76" i="4"/>
  <c r="F76" i="4"/>
  <c r="E76" i="4"/>
  <c r="D76" i="4"/>
  <c r="C76" i="4"/>
  <c r="P75" i="4"/>
  <c r="O75" i="4"/>
  <c r="N75" i="4"/>
  <c r="M75" i="4"/>
  <c r="F75" i="4"/>
  <c r="E75" i="4"/>
  <c r="D75" i="4"/>
  <c r="C75" i="4"/>
  <c r="R74" i="4"/>
  <c r="P74" i="4"/>
  <c r="O74" i="4"/>
  <c r="N74" i="4"/>
  <c r="M74" i="4"/>
  <c r="M77" i="4" s="1"/>
  <c r="F74" i="4"/>
  <c r="F77" i="4" s="1"/>
  <c r="E74" i="4"/>
  <c r="E77" i="4" s="1"/>
  <c r="D74" i="4"/>
  <c r="C74" i="4"/>
  <c r="P73" i="4"/>
  <c r="O73" i="4"/>
  <c r="N73" i="4"/>
  <c r="M73" i="4"/>
  <c r="F73" i="4"/>
  <c r="E73" i="4"/>
  <c r="D73" i="4"/>
  <c r="C73" i="4"/>
  <c r="R72" i="4"/>
  <c r="R76" i="4" s="1"/>
  <c r="Q72" i="4"/>
  <c r="Q76" i="4" s="1"/>
  <c r="H72" i="4"/>
  <c r="H76" i="4" s="1"/>
  <c r="G72" i="4"/>
  <c r="G76" i="4" s="1"/>
  <c r="R71" i="4"/>
  <c r="Q71" i="4"/>
  <c r="Q75" i="4" s="1"/>
  <c r="H71" i="4"/>
  <c r="H75" i="4" s="1"/>
  <c r="G71" i="4"/>
  <c r="G75" i="4" s="1"/>
  <c r="R70" i="4"/>
  <c r="Q70" i="4"/>
  <c r="Q74" i="4" s="1"/>
  <c r="H70" i="4"/>
  <c r="H74" i="4" s="1"/>
  <c r="G70" i="4"/>
  <c r="G74" i="4" s="1"/>
  <c r="G77" i="4" s="1"/>
  <c r="F63" i="4"/>
  <c r="E63" i="4"/>
  <c r="D63" i="4"/>
  <c r="C63" i="4"/>
  <c r="F62" i="4"/>
  <c r="E62" i="4"/>
  <c r="D62" i="4"/>
  <c r="C62" i="4"/>
  <c r="F61" i="4"/>
  <c r="E61" i="4"/>
  <c r="D61" i="4"/>
  <c r="C61" i="4"/>
  <c r="O60" i="4"/>
  <c r="N60" i="4"/>
  <c r="M60" i="4"/>
  <c r="L60" i="4"/>
  <c r="O59" i="4"/>
  <c r="N59" i="4"/>
  <c r="M59" i="4"/>
  <c r="L59" i="4"/>
  <c r="F59" i="4"/>
  <c r="E59" i="4"/>
  <c r="D59" i="4"/>
  <c r="C59" i="4"/>
  <c r="O58" i="4"/>
  <c r="N58" i="4"/>
  <c r="M58" i="4"/>
  <c r="L58" i="4"/>
  <c r="H58" i="4"/>
  <c r="G58" i="4"/>
  <c r="H57" i="4"/>
  <c r="G57" i="4"/>
  <c r="O56" i="4"/>
  <c r="N56" i="4"/>
  <c r="M56" i="4"/>
  <c r="L56" i="4"/>
  <c r="H56" i="4"/>
  <c r="H61" i="4" s="1"/>
  <c r="G56" i="4"/>
  <c r="Q55" i="4"/>
  <c r="P55" i="4"/>
  <c r="Q54" i="4"/>
  <c r="P54" i="4"/>
  <c r="Q53" i="4"/>
  <c r="P53" i="4"/>
  <c r="F50" i="4"/>
  <c r="E50" i="4"/>
  <c r="D50" i="4"/>
  <c r="C50" i="4"/>
  <c r="H49" i="4"/>
  <c r="H63" i="4" s="1"/>
  <c r="G49" i="4"/>
  <c r="G63" i="4" s="1"/>
  <c r="O48" i="4"/>
  <c r="N48" i="4"/>
  <c r="M48" i="4"/>
  <c r="L48" i="4"/>
  <c r="H48" i="4"/>
  <c r="G48" i="4"/>
  <c r="G62" i="4" s="1"/>
  <c r="Q47" i="4"/>
  <c r="P47" i="4"/>
  <c r="H47" i="4"/>
  <c r="G47" i="4"/>
  <c r="G61" i="4" s="1"/>
  <c r="Q46" i="4"/>
  <c r="Q48" i="4" s="1"/>
  <c r="P46" i="4"/>
  <c r="Q45" i="4"/>
  <c r="P45" i="4"/>
  <c r="D42" i="4"/>
  <c r="C42" i="4"/>
  <c r="F41" i="4"/>
  <c r="E41" i="4"/>
  <c r="D41" i="4"/>
  <c r="C41" i="4"/>
  <c r="F40" i="4"/>
  <c r="F160" i="4" s="1"/>
  <c r="E40" i="4"/>
  <c r="E160" i="4" s="1"/>
  <c r="D40" i="4"/>
  <c r="C40" i="4"/>
  <c r="O39" i="4"/>
  <c r="N39" i="4"/>
  <c r="M39" i="4"/>
  <c r="L39" i="4"/>
  <c r="Q38" i="4"/>
  <c r="P38" i="4"/>
  <c r="F38" i="4"/>
  <c r="E38" i="4"/>
  <c r="D38" i="4"/>
  <c r="C38" i="4"/>
  <c r="Q37" i="4"/>
  <c r="Q39" i="4" s="1"/>
  <c r="P37" i="4"/>
  <c r="P39" i="4" s="1"/>
  <c r="H37" i="4"/>
  <c r="G37" i="4"/>
  <c r="Q36" i="4"/>
  <c r="P36" i="4"/>
  <c r="H36" i="4"/>
  <c r="G36" i="4"/>
  <c r="H35" i="4"/>
  <c r="G35" i="4"/>
  <c r="O30" i="4"/>
  <c r="N30" i="4"/>
  <c r="M30" i="4"/>
  <c r="L30" i="4"/>
  <c r="F30" i="4"/>
  <c r="E30" i="4"/>
  <c r="D30" i="4"/>
  <c r="C30" i="4"/>
  <c r="Q29" i="4"/>
  <c r="P29" i="4"/>
  <c r="H29" i="4"/>
  <c r="G29" i="4"/>
  <c r="Q28" i="4"/>
  <c r="P28" i="4"/>
  <c r="P30" i="4" s="1"/>
  <c r="H28" i="4"/>
  <c r="G28" i="4"/>
  <c r="Q27" i="4"/>
  <c r="P27" i="4"/>
  <c r="H27" i="4"/>
  <c r="G27" i="4"/>
  <c r="O22" i="4"/>
  <c r="N22" i="4"/>
  <c r="M22" i="4"/>
  <c r="L22" i="4"/>
  <c r="F22" i="4"/>
  <c r="E22" i="4"/>
  <c r="D22" i="4"/>
  <c r="C22" i="4"/>
  <c r="Q21" i="4"/>
  <c r="P21" i="4"/>
  <c r="H21" i="4"/>
  <c r="G21" i="4"/>
  <c r="Q20" i="4"/>
  <c r="P20" i="4"/>
  <c r="H20" i="4"/>
  <c r="G20" i="4"/>
  <c r="Q19" i="4"/>
  <c r="P19" i="4"/>
  <c r="P22" i="4" s="1"/>
  <c r="H19" i="4"/>
  <c r="G19" i="4"/>
  <c r="O15" i="4"/>
  <c r="N15" i="4"/>
  <c r="M15" i="4"/>
  <c r="L15" i="4"/>
  <c r="F15" i="4"/>
  <c r="E15" i="4"/>
  <c r="D15" i="4"/>
  <c r="C15" i="4"/>
  <c r="Q14" i="4"/>
  <c r="P14" i="4"/>
  <c r="H14" i="4"/>
  <c r="G14" i="4"/>
  <c r="Q13" i="4"/>
  <c r="P13" i="4"/>
  <c r="H13" i="4"/>
  <c r="G13" i="4"/>
  <c r="Q12" i="4"/>
  <c r="P12" i="4"/>
  <c r="P15" i="4" s="1"/>
  <c r="H12" i="4"/>
  <c r="G12" i="4"/>
  <c r="O8" i="4"/>
  <c r="N8" i="4"/>
  <c r="M8" i="4"/>
  <c r="L8" i="4"/>
  <c r="L61" i="4" s="1"/>
  <c r="F8" i="4"/>
  <c r="E8" i="4"/>
  <c r="D8" i="4"/>
  <c r="C8" i="4"/>
  <c r="Q7" i="4"/>
  <c r="P7" i="4"/>
  <c r="H7" i="4"/>
  <c r="G7" i="4"/>
  <c r="Q6" i="4"/>
  <c r="P6" i="4"/>
  <c r="H6" i="4"/>
  <c r="G6" i="4"/>
  <c r="Q5" i="4"/>
  <c r="P5" i="4"/>
  <c r="H5" i="4"/>
  <c r="H40" i="4" s="1"/>
  <c r="G5" i="4"/>
  <c r="G40" i="4" s="1"/>
  <c r="G34" i="1"/>
  <c r="R137" i="3"/>
  <c r="Q137" i="3"/>
  <c r="P137" i="3"/>
  <c r="O137" i="3"/>
  <c r="N137" i="3"/>
  <c r="M137" i="3"/>
  <c r="H137" i="3"/>
  <c r="G137" i="3"/>
  <c r="F137" i="3"/>
  <c r="E137" i="3"/>
  <c r="D137" i="3"/>
  <c r="C137" i="3"/>
  <c r="P125" i="3"/>
  <c r="O125" i="3"/>
  <c r="N125" i="3"/>
  <c r="M125" i="3"/>
  <c r="F125" i="3"/>
  <c r="E125" i="3"/>
  <c r="D125" i="3"/>
  <c r="C125" i="3"/>
  <c r="N101" i="3"/>
  <c r="M101" i="3"/>
  <c r="F101" i="3"/>
  <c r="E101" i="3"/>
  <c r="D101" i="3"/>
  <c r="C101" i="3"/>
  <c r="P77" i="3"/>
  <c r="O77" i="3"/>
  <c r="N77" i="3"/>
  <c r="M77" i="3"/>
  <c r="F77" i="3"/>
  <c r="E77" i="3"/>
  <c r="D77" i="3"/>
  <c r="C77" i="3"/>
  <c r="F89" i="3"/>
  <c r="E89" i="3"/>
  <c r="D89" i="3"/>
  <c r="C89" i="3"/>
  <c r="P89" i="3"/>
  <c r="O89" i="3"/>
  <c r="N89" i="3"/>
  <c r="M89" i="3"/>
  <c r="H8" i="1"/>
  <c r="O77" i="4" l="1"/>
  <c r="R73" i="4"/>
  <c r="F64" i="4"/>
  <c r="P77" i="4"/>
  <c r="H101" i="4"/>
  <c r="O101" i="4"/>
  <c r="H30" i="4"/>
  <c r="H42" i="4"/>
  <c r="G42" i="4"/>
  <c r="C125" i="4"/>
  <c r="G125" i="4"/>
  <c r="D137" i="4"/>
  <c r="G137" i="4"/>
  <c r="H137" i="4"/>
  <c r="M101" i="4"/>
  <c r="N77" i="4"/>
  <c r="H22" i="4"/>
  <c r="G22" i="4"/>
  <c r="H15" i="4"/>
  <c r="Q77" i="4"/>
  <c r="E64" i="4"/>
  <c r="Q56" i="4"/>
  <c r="F161" i="4"/>
  <c r="O61" i="4"/>
  <c r="G101" i="4"/>
  <c r="H153" i="4"/>
  <c r="H155" i="4"/>
  <c r="C64" i="4"/>
  <c r="G59" i="4"/>
  <c r="H62" i="4"/>
  <c r="H64" i="4" s="1"/>
  <c r="D125" i="4"/>
  <c r="H125" i="4"/>
  <c r="Q101" i="4"/>
  <c r="R101" i="4"/>
  <c r="R89" i="4"/>
  <c r="R75" i="4"/>
  <c r="H77" i="4"/>
  <c r="D77" i="4"/>
  <c r="Q30" i="4"/>
  <c r="Q22" i="4"/>
  <c r="Q8" i="4"/>
  <c r="P8" i="4"/>
  <c r="G15" i="4"/>
  <c r="R137" i="4"/>
  <c r="R109" i="4"/>
  <c r="R97" i="4"/>
  <c r="Q89" i="4"/>
  <c r="N89" i="4"/>
  <c r="R77" i="4"/>
  <c r="C160" i="4"/>
  <c r="C77" i="4"/>
  <c r="P56" i="4"/>
  <c r="P48" i="4"/>
  <c r="D64" i="4"/>
  <c r="H50" i="4"/>
  <c r="D160" i="4"/>
  <c r="D161" i="4"/>
  <c r="C161" i="4"/>
  <c r="N61" i="4"/>
  <c r="E161" i="4"/>
  <c r="E162" i="4"/>
  <c r="G30" i="4"/>
  <c r="C162" i="4"/>
  <c r="Q15" i="4"/>
  <c r="Q58" i="4"/>
  <c r="H41" i="4"/>
  <c r="G41" i="4"/>
  <c r="Q59" i="4"/>
  <c r="M61" i="4"/>
  <c r="D162" i="4"/>
  <c r="G64" i="4"/>
  <c r="R85" i="4"/>
  <c r="P58" i="4"/>
  <c r="G160" i="4" s="1"/>
  <c r="P59" i="4"/>
  <c r="G38" i="4"/>
  <c r="H59" i="4"/>
  <c r="R121" i="4"/>
  <c r="R122" i="4"/>
  <c r="R125" i="4" s="1"/>
  <c r="P60" i="4"/>
  <c r="Q60" i="4"/>
  <c r="F162" i="4"/>
  <c r="H38" i="4"/>
  <c r="G73" i="4"/>
  <c r="G85" i="4"/>
  <c r="G97" i="4"/>
  <c r="G109" i="4"/>
  <c r="G121" i="4"/>
  <c r="G133" i="4"/>
  <c r="G145" i="4"/>
  <c r="R133" i="4"/>
  <c r="H85" i="4"/>
  <c r="H97" i="4"/>
  <c r="H109" i="4"/>
  <c r="H121" i="4"/>
  <c r="H133" i="4"/>
  <c r="H145" i="4"/>
  <c r="G8" i="4"/>
  <c r="H73" i="4"/>
  <c r="H8" i="4"/>
  <c r="G50" i="4"/>
  <c r="Q73" i="4"/>
  <c r="Q85" i="4"/>
  <c r="Q97" i="4"/>
  <c r="Q109" i="4"/>
  <c r="Q121" i="4"/>
  <c r="Q133" i="4"/>
  <c r="L156" i="4"/>
  <c r="G40" i="1"/>
  <c r="C66" i="1"/>
  <c r="C58" i="1"/>
  <c r="C53" i="1"/>
  <c r="C34" i="1"/>
  <c r="C31" i="1"/>
  <c r="C26" i="1"/>
  <c r="C23" i="1"/>
  <c r="C17" i="1"/>
  <c r="C13" i="1"/>
  <c r="H43" i="4" l="1"/>
  <c r="H162" i="4"/>
  <c r="Q61" i="4"/>
  <c r="G162" i="4"/>
  <c r="F164" i="4"/>
  <c r="P61" i="4"/>
  <c r="E164" i="4"/>
  <c r="D164" i="4"/>
  <c r="D166" i="4" s="1"/>
  <c r="C164" i="4"/>
  <c r="C166" i="4" s="1"/>
  <c r="H161" i="4"/>
  <c r="G161" i="4"/>
  <c r="H160" i="4"/>
  <c r="G53" i="1"/>
  <c r="G164" i="4" l="1"/>
  <c r="H164" i="4"/>
  <c r="D13" i="1" l="1"/>
  <c r="Q130" i="3" l="1"/>
  <c r="R130" i="3"/>
  <c r="R134" i="3" s="1"/>
  <c r="Q131" i="3"/>
  <c r="R131" i="3"/>
  <c r="Q132" i="3"/>
  <c r="R132" i="3"/>
  <c r="R136" i="3" s="1"/>
  <c r="M133" i="3"/>
  <c r="N133" i="3"/>
  <c r="O133" i="3"/>
  <c r="P133" i="3"/>
  <c r="M134" i="3"/>
  <c r="N134" i="3"/>
  <c r="O134" i="3"/>
  <c r="P134" i="3"/>
  <c r="Q134" i="3"/>
  <c r="M135" i="3"/>
  <c r="N135" i="3"/>
  <c r="O135" i="3"/>
  <c r="P135" i="3"/>
  <c r="Q135" i="3"/>
  <c r="M136" i="3"/>
  <c r="N136" i="3"/>
  <c r="O136" i="3"/>
  <c r="P136" i="3"/>
  <c r="Q136" i="3"/>
  <c r="F136" i="3"/>
  <c r="E136" i="3"/>
  <c r="D136" i="3"/>
  <c r="C136" i="3"/>
  <c r="F135" i="3"/>
  <c r="E135" i="3"/>
  <c r="D135" i="3"/>
  <c r="C135" i="3"/>
  <c r="F134" i="3"/>
  <c r="E134" i="3"/>
  <c r="D134" i="3"/>
  <c r="C134" i="3"/>
  <c r="F133" i="3"/>
  <c r="E133" i="3"/>
  <c r="D133" i="3"/>
  <c r="C133" i="3"/>
  <c r="H132" i="3"/>
  <c r="H136" i="3" s="1"/>
  <c r="G132" i="3"/>
  <c r="G136" i="3" s="1"/>
  <c r="H131" i="3"/>
  <c r="H135" i="3" s="1"/>
  <c r="G131" i="3"/>
  <c r="G135" i="3" s="1"/>
  <c r="H130" i="3"/>
  <c r="H134" i="3" s="1"/>
  <c r="G130" i="3"/>
  <c r="G134" i="3" s="1"/>
  <c r="P124" i="3"/>
  <c r="O124" i="3"/>
  <c r="N124" i="3"/>
  <c r="M124" i="3"/>
  <c r="P123" i="3"/>
  <c r="O123" i="3"/>
  <c r="N123" i="3"/>
  <c r="M123" i="3"/>
  <c r="P122" i="3"/>
  <c r="O122" i="3"/>
  <c r="N122" i="3"/>
  <c r="M122" i="3"/>
  <c r="P121" i="3"/>
  <c r="O121" i="3"/>
  <c r="N121" i="3"/>
  <c r="M121" i="3"/>
  <c r="F124" i="3"/>
  <c r="E124" i="3"/>
  <c r="D124" i="3"/>
  <c r="C124" i="3"/>
  <c r="F123" i="3"/>
  <c r="E123" i="3"/>
  <c r="D123" i="3"/>
  <c r="C123" i="3"/>
  <c r="F122" i="3"/>
  <c r="E122" i="3"/>
  <c r="D122" i="3"/>
  <c r="C122" i="3"/>
  <c r="F121" i="3"/>
  <c r="E121" i="3"/>
  <c r="D121" i="3"/>
  <c r="C121" i="3"/>
  <c r="P112" i="3"/>
  <c r="O112" i="3"/>
  <c r="N112" i="3"/>
  <c r="M112" i="3"/>
  <c r="P111" i="3"/>
  <c r="O111" i="3"/>
  <c r="N111" i="3"/>
  <c r="M111" i="3"/>
  <c r="P110" i="3"/>
  <c r="O110" i="3"/>
  <c r="N110" i="3"/>
  <c r="M110" i="3"/>
  <c r="P109" i="3"/>
  <c r="O109" i="3"/>
  <c r="N109" i="3"/>
  <c r="M109" i="3"/>
  <c r="F112" i="3"/>
  <c r="E112" i="3"/>
  <c r="D112" i="3"/>
  <c r="C112" i="3"/>
  <c r="F111" i="3"/>
  <c r="E111" i="3"/>
  <c r="D111" i="3"/>
  <c r="C111" i="3"/>
  <c r="F110" i="3"/>
  <c r="E110" i="3"/>
  <c r="D110" i="3"/>
  <c r="C110" i="3"/>
  <c r="F109" i="3"/>
  <c r="E109" i="3"/>
  <c r="D109" i="3"/>
  <c r="C109" i="3"/>
  <c r="Q133" i="3" l="1"/>
  <c r="R133" i="3"/>
  <c r="R135" i="3"/>
  <c r="G133" i="3"/>
  <c r="H133" i="3"/>
  <c r="F156" i="3" l="1"/>
  <c r="E156" i="3"/>
  <c r="D156" i="3"/>
  <c r="C156" i="3"/>
  <c r="F155" i="3"/>
  <c r="E155" i="3"/>
  <c r="D155" i="3"/>
  <c r="C155" i="3"/>
  <c r="F154" i="3"/>
  <c r="E154" i="3"/>
  <c r="D154" i="3"/>
  <c r="D157" i="3" s="1"/>
  <c r="C154" i="3"/>
  <c r="P100" i="3"/>
  <c r="P101" i="3" s="1"/>
  <c r="O100" i="3"/>
  <c r="O101" i="3" s="1"/>
  <c r="N100" i="3"/>
  <c r="M100" i="3"/>
  <c r="P99" i="3"/>
  <c r="O99" i="3"/>
  <c r="N99" i="3"/>
  <c r="M99" i="3"/>
  <c r="P98" i="3"/>
  <c r="O98" i="3"/>
  <c r="N98" i="3"/>
  <c r="M98" i="3"/>
  <c r="F100" i="3"/>
  <c r="E100" i="3"/>
  <c r="D100" i="3"/>
  <c r="C100" i="3"/>
  <c r="F99" i="3"/>
  <c r="E99" i="3"/>
  <c r="D99" i="3"/>
  <c r="C99" i="3"/>
  <c r="F98" i="3"/>
  <c r="E98" i="3"/>
  <c r="D98" i="3"/>
  <c r="C98" i="3"/>
  <c r="P88" i="3"/>
  <c r="O88" i="3"/>
  <c r="N88" i="3"/>
  <c r="M88" i="3"/>
  <c r="P87" i="3"/>
  <c r="O87" i="3"/>
  <c r="N87" i="3"/>
  <c r="M87" i="3"/>
  <c r="P86" i="3"/>
  <c r="O86" i="3"/>
  <c r="N86" i="3"/>
  <c r="M86" i="3"/>
  <c r="F88" i="3"/>
  <c r="E88" i="3"/>
  <c r="D88" i="3"/>
  <c r="C88" i="3"/>
  <c r="F87" i="3"/>
  <c r="E87" i="3"/>
  <c r="D87" i="3"/>
  <c r="C87" i="3"/>
  <c r="F86" i="3"/>
  <c r="E86" i="3"/>
  <c r="D86" i="3"/>
  <c r="C86" i="3"/>
  <c r="P76" i="3"/>
  <c r="O76" i="3"/>
  <c r="N76" i="3"/>
  <c r="M76" i="3"/>
  <c r="P75" i="3"/>
  <c r="O75" i="3"/>
  <c r="N75" i="3"/>
  <c r="M75" i="3"/>
  <c r="P74" i="3"/>
  <c r="O74" i="3"/>
  <c r="N74" i="3"/>
  <c r="M74" i="3"/>
  <c r="F76" i="3"/>
  <c r="E76" i="3"/>
  <c r="D76" i="3"/>
  <c r="F75" i="3"/>
  <c r="E75" i="3"/>
  <c r="D75" i="3"/>
  <c r="F74" i="3"/>
  <c r="E74" i="3"/>
  <c r="D74" i="3"/>
  <c r="C76" i="3"/>
  <c r="C75" i="3"/>
  <c r="C74" i="3"/>
  <c r="F42" i="3"/>
  <c r="E42" i="3"/>
  <c r="D42" i="3"/>
  <c r="C42" i="3"/>
  <c r="F41" i="3"/>
  <c r="E41" i="3"/>
  <c r="D41" i="3"/>
  <c r="C41" i="3"/>
  <c r="F40" i="3"/>
  <c r="E40" i="3"/>
  <c r="D40" i="3"/>
  <c r="C40" i="3"/>
  <c r="P153" i="3"/>
  <c r="O153" i="3"/>
  <c r="N153" i="3"/>
  <c r="M153" i="3"/>
  <c r="F153" i="3"/>
  <c r="E153" i="3"/>
  <c r="D153" i="3"/>
  <c r="C153" i="3"/>
  <c r="R152" i="3"/>
  <c r="Q152" i="3"/>
  <c r="H152" i="3"/>
  <c r="G152" i="3"/>
  <c r="R151" i="3"/>
  <c r="Q151" i="3"/>
  <c r="H151" i="3"/>
  <c r="G151" i="3"/>
  <c r="R150" i="3"/>
  <c r="R153" i="3" s="1"/>
  <c r="Q150" i="3"/>
  <c r="Q153" i="3" s="1"/>
  <c r="H150" i="3"/>
  <c r="G150" i="3"/>
  <c r="P145" i="3"/>
  <c r="O145" i="3"/>
  <c r="N145" i="3"/>
  <c r="M145" i="3"/>
  <c r="F145" i="3"/>
  <c r="E145" i="3"/>
  <c r="D145" i="3"/>
  <c r="C145" i="3"/>
  <c r="R144" i="3"/>
  <c r="Q144" i="3"/>
  <c r="H144" i="3"/>
  <c r="G144" i="3"/>
  <c r="R143" i="3"/>
  <c r="Q143" i="3"/>
  <c r="H143" i="3"/>
  <c r="G143" i="3"/>
  <c r="G155" i="3" s="1"/>
  <c r="R142" i="3"/>
  <c r="R145" i="3" s="1"/>
  <c r="Q142" i="3"/>
  <c r="Q145" i="3" s="1"/>
  <c r="H142" i="3"/>
  <c r="G142" i="3"/>
  <c r="G145" i="3" s="1"/>
  <c r="R120" i="3"/>
  <c r="R124" i="3" s="1"/>
  <c r="Q120" i="3"/>
  <c r="Q124" i="3" s="1"/>
  <c r="H120" i="3"/>
  <c r="H124" i="3" s="1"/>
  <c r="G120" i="3"/>
  <c r="G124" i="3" s="1"/>
  <c r="R119" i="3"/>
  <c r="Q119" i="3"/>
  <c r="H119" i="3"/>
  <c r="G119" i="3"/>
  <c r="R118" i="3"/>
  <c r="R122" i="3" s="1"/>
  <c r="Q118" i="3"/>
  <c r="Q122" i="3" s="1"/>
  <c r="H118" i="3"/>
  <c r="H122" i="3" s="1"/>
  <c r="G118" i="3"/>
  <c r="G122" i="3" s="1"/>
  <c r="R108" i="3"/>
  <c r="R112" i="3" s="1"/>
  <c r="Q108" i="3"/>
  <c r="Q112" i="3" s="1"/>
  <c r="H108" i="3"/>
  <c r="H112" i="3" s="1"/>
  <c r="G108" i="3"/>
  <c r="G112" i="3" s="1"/>
  <c r="R107" i="3"/>
  <c r="R111" i="3" s="1"/>
  <c r="Q107" i="3"/>
  <c r="Q111" i="3" s="1"/>
  <c r="H107" i="3"/>
  <c r="H111" i="3" s="1"/>
  <c r="G107" i="3"/>
  <c r="G111" i="3" s="1"/>
  <c r="R106" i="3"/>
  <c r="Q106" i="3"/>
  <c r="H106" i="3"/>
  <c r="G106" i="3"/>
  <c r="P97" i="3"/>
  <c r="O97" i="3"/>
  <c r="N97" i="3"/>
  <c r="M97" i="3"/>
  <c r="F97" i="3"/>
  <c r="E97" i="3"/>
  <c r="D97" i="3"/>
  <c r="C97" i="3"/>
  <c r="R96" i="3"/>
  <c r="R100" i="3" s="1"/>
  <c r="Q96" i="3"/>
  <c r="Q100" i="3" s="1"/>
  <c r="H96" i="3"/>
  <c r="H100" i="3" s="1"/>
  <c r="G96" i="3"/>
  <c r="G100" i="3" s="1"/>
  <c r="R95" i="3"/>
  <c r="R99" i="3" s="1"/>
  <c r="Q95" i="3"/>
  <c r="Q99" i="3" s="1"/>
  <c r="H95" i="3"/>
  <c r="H99" i="3" s="1"/>
  <c r="G95" i="3"/>
  <c r="G99" i="3" s="1"/>
  <c r="R94" i="3"/>
  <c r="R98" i="3" s="1"/>
  <c r="R101" i="3" s="1"/>
  <c r="Q94" i="3"/>
  <c r="Q98" i="3" s="1"/>
  <c r="Q101" i="3" s="1"/>
  <c r="H94" i="3"/>
  <c r="H98" i="3" s="1"/>
  <c r="H101" i="3" s="1"/>
  <c r="G94" i="3"/>
  <c r="G98" i="3" s="1"/>
  <c r="G101" i="3" s="1"/>
  <c r="P85" i="3"/>
  <c r="O85" i="3"/>
  <c r="N85" i="3"/>
  <c r="M85" i="3"/>
  <c r="F85" i="3"/>
  <c r="E85" i="3"/>
  <c r="D85" i="3"/>
  <c r="C85" i="3"/>
  <c r="R84" i="3"/>
  <c r="R88" i="3" s="1"/>
  <c r="Q84" i="3"/>
  <c r="Q88" i="3" s="1"/>
  <c r="H84" i="3"/>
  <c r="H88" i="3" s="1"/>
  <c r="G84" i="3"/>
  <c r="G88" i="3" s="1"/>
  <c r="R83" i="3"/>
  <c r="R87" i="3" s="1"/>
  <c r="Q83" i="3"/>
  <c r="Q87" i="3" s="1"/>
  <c r="H83" i="3"/>
  <c r="H87" i="3" s="1"/>
  <c r="G83" i="3"/>
  <c r="G87" i="3" s="1"/>
  <c r="R82" i="3"/>
  <c r="R85" i="3" s="1"/>
  <c r="Q82" i="3"/>
  <c r="H82" i="3"/>
  <c r="G82" i="3"/>
  <c r="G86" i="3" s="1"/>
  <c r="G89" i="3" s="1"/>
  <c r="P73" i="3"/>
  <c r="O73" i="3"/>
  <c r="N73" i="3"/>
  <c r="M73" i="3"/>
  <c r="F73" i="3"/>
  <c r="E73" i="3"/>
  <c r="D73" i="3"/>
  <c r="C73" i="3"/>
  <c r="R72" i="3"/>
  <c r="R76" i="3" s="1"/>
  <c r="Q72" i="3"/>
  <c r="Q76" i="3" s="1"/>
  <c r="H72" i="3"/>
  <c r="H76" i="3" s="1"/>
  <c r="G72" i="3"/>
  <c r="G76" i="3" s="1"/>
  <c r="R71" i="3"/>
  <c r="R75" i="3" s="1"/>
  <c r="Q71" i="3"/>
  <c r="Q75" i="3" s="1"/>
  <c r="H71" i="3"/>
  <c r="H75" i="3" s="1"/>
  <c r="G71" i="3"/>
  <c r="G75" i="3" s="1"/>
  <c r="R70" i="3"/>
  <c r="R73" i="3" s="1"/>
  <c r="Q70" i="3"/>
  <c r="Q73" i="3" s="1"/>
  <c r="H70" i="3"/>
  <c r="G70" i="3"/>
  <c r="G74" i="3" s="1"/>
  <c r="G77" i="3" s="1"/>
  <c r="F63" i="3"/>
  <c r="E63" i="3"/>
  <c r="D63" i="3"/>
  <c r="C63" i="3"/>
  <c r="F62" i="3"/>
  <c r="E62" i="3"/>
  <c r="D62" i="3"/>
  <c r="C62" i="3"/>
  <c r="F61" i="3"/>
  <c r="E61" i="3"/>
  <c r="D61" i="3"/>
  <c r="C61" i="3"/>
  <c r="O60" i="3"/>
  <c r="N60" i="3"/>
  <c r="M60" i="3"/>
  <c r="L60" i="3"/>
  <c r="O59" i="3"/>
  <c r="N59" i="3"/>
  <c r="M59" i="3"/>
  <c r="L59" i="3"/>
  <c r="F59" i="3"/>
  <c r="E59" i="3"/>
  <c r="D59" i="3"/>
  <c r="C59" i="3"/>
  <c r="O58" i="3"/>
  <c r="N58" i="3"/>
  <c r="M58" i="3"/>
  <c r="L58" i="3"/>
  <c r="H58" i="3"/>
  <c r="G58" i="3"/>
  <c r="H57" i="3"/>
  <c r="G57" i="3"/>
  <c r="O56" i="3"/>
  <c r="N56" i="3"/>
  <c r="M56" i="3"/>
  <c r="L56" i="3"/>
  <c r="H56" i="3"/>
  <c r="G56" i="3"/>
  <c r="Q55" i="3"/>
  <c r="P55" i="3"/>
  <c r="Q54" i="3"/>
  <c r="P54" i="3"/>
  <c r="Q53" i="3"/>
  <c r="P53" i="3"/>
  <c r="F50" i="3"/>
  <c r="E50" i="3"/>
  <c r="D50" i="3"/>
  <c r="C50" i="3"/>
  <c r="H49" i="3"/>
  <c r="H63" i="3" s="1"/>
  <c r="G49" i="3"/>
  <c r="G63" i="3" s="1"/>
  <c r="O48" i="3"/>
  <c r="N48" i="3"/>
  <c r="M48" i="3"/>
  <c r="L48" i="3"/>
  <c r="H48" i="3"/>
  <c r="H62" i="3" s="1"/>
  <c r="G48" i="3"/>
  <c r="Q47" i="3"/>
  <c r="P47" i="3"/>
  <c r="H47" i="3"/>
  <c r="G47" i="3"/>
  <c r="Q46" i="3"/>
  <c r="P46" i="3"/>
  <c r="Q45" i="3"/>
  <c r="P45" i="3"/>
  <c r="O39" i="3"/>
  <c r="N39" i="3"/>
  <c r="M39" i="3"/>
  <c r="L39" i="3"/>
  <c r="Q38" i="3"/>
  <c r="P38" i="3"/>
  <c r="F38" i="3"/>
  <c r="E38" i="3"/>
  <c r="D38" i="3"/>
  <c r="C38" i="3"/>
  <c r="Q37" i="3"/>
  <c r="P37" i="3"/>
  <c r="H37" i="3"/>
  <c r="G37" i="3"/>
  <c r="Q36" i="3"/>
  <c r="P36" i="3"/>
  <c r="H36" i="3"/>
  <c r="G36" i="3"/>
  <c r="H35" i="3"/>
  <c r="G35" i="3"/>
  <c r="O30" i="3"/>
  <c r="N30" i="3"/>
  <c r="M30" i="3"/>
  <c r="L30" i="3"/>
  <c r="F30" i="3"/>
  <c r="E30" i="3"/>
  <c r="D30" i="3"/>
  <c r="C30" i="3"/>
  <c r="Q29" i="3"/>
  <c r="P29" i="3"/>
  <c r="H29" i="3"/>
  <c r="G29" i="3"/>
  <c r="Q28" i="3"/>
  <c r="P28" i="3"/>
  <c r="H28" i="3"/>
  <c r="G28" i="3"/>
  <c r="Q27" i="3"/>
  <c r="P27" i="3"/>
  <c r="H27" i="3"/>
  <c r="G27" i="3"/>
  <c r="O22" i="3"/>
  <c r="N22" i="3"/>
  <c r="M22" i="3"/>
  <c r="L22" i="3"/>
  <c r="F22" i="3"/>
  <c r="E22" i="3"/>
  <c r="D22" i="3"/>
  <c r="C22" i="3"/>
  <c r="Q21" i="3"/>
  <c r="P21" i="3"/>
  <c r="H21" i="3"/>
  <c r="G21" i="3"/>
  <c r="Q20" i="3"/>
  <c r="P20" i="3"/>
  <c r="H20" i="3"/>
  <c r="G20" i="3"/>
  <c r="Q19" i="3"/>
  <c r="P19" i="3"/>
  <c r="H19" i="3"/>
  <c r="G19" i="3"/>
  <c r="O15" i="3"/>
  <c r="N15" i="3"/>
  <c r="M15" i="3"/>
  <c r="L15" i="3"/>
  <c r="F15" i="3"/>
  <c r="E15" i="3"/>
  <c r="D15" i="3"/>
  <c r="C15" i="3"/>
  <c r="Q14" i="3"/>
  <c r="P14" i="3"/>
  <c r="H14" i="3"/>
  <c r="G14" i="3"/>
  <c r="Q13" i="3"/>
  <c r="P13" i="3"/>
  <c r="H13" i="3"/>
  <c r="G13" i="3"/>
  <c r="Q12" i="3"/>
  <c r="P12" i="3"/>
  <c r="H12" i="3"/>
  <c r="G12" i="3"/>
  <c r="O8" i="3"/>
  <c r="N8" i="3"/>
  <c r="M8" i="3"/>
  <c r="L8" i="3"/>
  <c r="F8" i="3"/>
  <c r="E8" i="3"/>
  <c r="D8" i="3"/>
  <c r="C8" i="3"/>
  <c r="Q7" i="3"/>
  <c r="P7" i="3"/>
  <c r="H7" i="3"/>
  <c r="G7" i="3"/>
  <c r="Q6" i="3"/>
  <c r="P6" i="3"/>
  <c r="H6" i="3"/>
  <c r="G6" i="3"/>
  <c r="Q5" i="3"/>
  <c r="P5" i="3"/>
  <c r="H5" i="3"/>
  <c r="G5" i="3"/>
  <c r="Q125" i="3" l="1"/>
  <c r="L156" i="3"/>
  <c r="D64" i="3"/>
  <c r="G62" i="3"/>
  <c r="H30" i="3"/>
  <c r="E64" i="3"/>
  <c r="Q85" i="3"/>
  <c r="G8" i="3"/>
  <c r="H8" i="3"/>
  <c r="C157" i="3"/>
  <c r="H145" i="3"/>
  <c r="H85" i="3"/>
  <c r="H73" i="3"/>
  <c r="C161" i="3"/>
  <c r="G154" i="3"/>
  <c r="H155" i="3"/>
  <c r="D160" i="3"/>
  <c r="D161" i="3"/>
  <c r="D162" i="3"/>
  <c r="H154" i="3"/>
  <c r="C162" i="3"/>
  <c r="E160" i="3"/>
  <c r="E161" i="3"/>
  <c r="E162" i="3"/>
  <c r="C160" i="3"/>
  <c r="F160" i="3"/>
  <c r="F161" i="3"/>
  <c r="F162" i="3"/>
  <c r="G110" i="3"/>
  <c r="G109" i="3"/>
  <c r="H109" i="3"/>
  <c r="H110" i="3"/>
  <c r="Q110" i="3"/>
  <c r="Q109" i="3"/>
  <c r="R109" i="3"/>
  <c r="R110" i="3"/>
  <c r="C64" i="3"/>
  <c r="H153" i="3"/>
  <c r="G156" i="3"/>
  <c r="H156" i="3"/>
  <c r="G123" i="3"/>
  <c r="G125" i="3" s="1"/>
  <c r="G121" i="3"/>
  <c r="H123" i="3"/>
  <c r="H125" i="3" s="1"/>
  <c r="H121" i="3"/>
  <c r="Q123" i="3"/>
  <c r="Q121" i="3"/>
  <c r="R123" i="3"/>
  <c r="R125" i="3" s="1"/>
  <c r="R121" i="3"/>
  <c r="G42" i="3"/>
  <c r="F64" i="3"/>
  <c r="H41" i="3"/>
  <c r="H42" i="3"/>
  <c r="Q39" i="3"/>
  <c r="H61" i="3"/>
  <c r="H64" i="3" s="1"/>
  <c r="Q56" i="3"/>
  <c r="H86" i="3"/>
  <c r="H89" i="3" s="1"/>
  <c r="Q86" i="3"/>
  <c r="Q89" i="3" s="1"/>
  <c r="R86" i="3"/>
  <c r="R89" i="3" s="1"/>
  <c r="P30" i="3"/>
  <c r="Q30" i="3"/>
  <c r="P15" i="3"/>
  <c r="Q15" i="3"/>
  <c r="P22" i="3"/>
  <c r="Q22" i="3"/>
  <c r="M61" i="3"/>
  <c r="Q48" i="3"/>
  <c r="H22" i="3"/>
  <c r="G22" i="3"/>
  <c r="H15" i="3"/>
  <c r="G97" i="3"/>
  <c r="H97" i="3"/>
  <c r="Q97" i="3"/>
  <c r="R97" i="3"/>
  <c r="G41" i="3"/>
  <c r="Q74" i="3"/>
  <c r="Q77" i="3" s="1"/>
  <c r="H74" i="3"/>
  <c r="H77" i="3" s="1"/>
  <c r="R74" i="3"/>
  <c r="R77" i="3" s="1"/>
  <c r="G38" i="3"/>
  <c r="P39" i="3"/>
  <c r="P48" i="3"/>
  <c r="G61" i="3"/>
  <c r="P56" i="3"/>
  <c r="G40" i="3"/>
  <c r="H40" i="3"/>
  <c r="G30" i="3"/>
  <c r="H38" i="3"/>
  <c r="G153" i="3"/>
  <c r="G85" i="3"/>
  <c r="G73" i="3"/>
  <c r="P60" i="3"/>
  <c r="Q60" i="3"/>
  <c r="G59" i="3"/>
  <c r="H59" i="3"/>
  <c r="N61" i="3"/>
  <c r="O61" i="3"/>
  <c r="P58" i="3"/>
  <c r="P59" i="3"/>
  <c r="Q58" i="3"/>
  <c r="Q59" i="3"/>
  <c r="L61" i="3"/>
  <c r="G15" i="3"/>
  <c r="P8" i="3"/>
  <c r="Q8" i="3"/>
  <c r="G50" i="3"/>
  <c r="H50" i="3"/>
  <c r="H43" i="3" l="1"/>
  <c r="F164" i="3"/>
  <c r="E164" i="3"/>
  <c r="G64" i="3"/>
  <c r="G162" i="3"/>
  <c r="H162" i="3"/>
  <c r="D164" i="3"/>
  <c r="D166" i="3" s="1"/>
  <c r="C164" i="3"/>
  <c r="C166" i="3" s="1"/>
  <c r="G160" i="3"/>
  <c r="H161" i="3"/>
  <c r="H160" i="3"/>
  <c r="G161" i="3"/>
  <c r="Q61" i="3"/>
  <c r="P61" i="3"/>
  <c r="H164" i="3" l="1"/>
  <c r="G164" i="3"/>
  <c r="K13" i="1"/>
  <c r="K12" i="1"/>
  <c r="K11" i="1"/>
  <c r="K10" i="1"/>
  <c r="K9" i="1"/>
  <c r="K8" i="1"/>
  <c r="H65" i="1" l="1"/>
  <c r="H59" i="1" l="1"/>
  <c r="H37" i="1"/>
  <c r="H25" i="1"/>
  <c r="H24" i="1"/>
  <c r="H22" i="1"/>
  <c r="H21" i="1"/>
  <c r="H20" i="1"/>
  <c r="H19" i="1"/>
  <c r="H18" i="1"/>
  <c r="H14" i="1"/>
  <c r="H12" i="1" l="1"/>
  <c r="H11" i="1"/>
  <c r="H10" i="1"/>
  <c r="H9" i="1"/>
  <c r="H53" i="1" l="1"/>
  <c r="G66" i="1"/>
  <c r="D66" i="1"/>
  <c r="G58" i="1"/>
  <c r="H55" i="1"/>
  <c r="H54" i="1"/>
  <c r="D40" i="1"/>
  <c r="H36" i="1"/>
  <c r="H35" i="1"/>
  <c r="D34" i="1"/>
  <c r="G31" i="1"/>
  <c r="D31" i="1"/>
  <c r="G23" i="1"/>
  <c r="D23" i="1"/>
  <c r="D26" i="1"/>
  <c r="G26" i="1"/>
  <c r="G17" i="1"/>
  <c r="D17" i="1"/>
  <c r="G13" i="1"/>
  <c r="L22" i="1" l="1"/>
  <c r="K22" i="1"/>
  <c r="G67" i="1"/>
  <c r="C67" i="1"/>
  <c r="H31" i="1"/>
  <c r="H23" i="1"/>
  <c r="H17" i="1"/>
  <c r="H13" i="1"/>
  <c r="H34" i="1"/>
  <c r="H40" i="1"/>
  <c r="D67" i="1"/>
  <c r="H26" i="1"/>
  <c r="H66" i="1"/>
  <c r="M22" i="1" l="1"/>
  <c r="H67" i="1"/>
</calcChain>
</file>

<file path=xl/sharedStrings.xml><?xml version="1.0" encoding="utf-8"?>
<sst xmlns="http://schemas.openxmlformats.org/spreadsheetml/2006/main" count="672" uniqueCount="118">
  <si>
    <t>Product Agencies/Suppliers</t>
  </si>
  <si>
    <t xml:space="preserve">Budget </t>
  </si>
  <si>
    <t>Actual</t>
  </si>
  <si>
    <t>Variance</t>
  </si>
  <si>
    <t>% increase</t>
  </si>
  <si>
    <t>% contribut</t>
  </si>
  <si>
    <t>Gattefosse--Bases</t>
  </si>
  <si>
    <t>Gattefosse--Special Additives</t>
  </si>
  <si>
    <t>Gattefosse--Actives</t>
  </si>
  <si>
    <t>Gattefosse--Vegetol</t>
  </si>
  <si>
    <t>Gattefosse--TOTAL</t>
  </si>
  <si>
    <t>Kobo France--Glycosphere</t>
  </si>
  <si>
    <t>Kobo France--Softsphere</t>
  </si>
  <si>
    <t>Kobo France--Patches</t>
  </si>
  <si>
    <t>Kobo France--TOTAL</t>
  </si>
  <si>
    <t>Oryza--Cosmetics</t>
  </si>
  <si>
    <t>Oryza--Nutraceuticals</t>
  </si>
  <si>
    <t>ORYZA--Total</t>
  </si>
  <si>
    <t>Kobo USA--UV Dispersion</t>
  </si>
  <si>
    <t>Kobo USA--Treated Pigment</t>
  </si>
  <si>
    <t xml:space="preserve">Kobo USA--Microsphere </t>
  </si>
  <si>
    <t>Kobo USA--Pigment Dispersion</t>
  </si>
  <si>
    <t>Kobo USA--TOTAL</t>
  </si>
  <si>
    <t>Floratech--Beads</t>
  </si>
  <si>
    <t>Hallstar-Florasolvs</t>
  </si>
  <si>
    <t>Floratech--Floraesters</t>
  </si>
  <si>
    <t>Floratech--Floralipids / Floramac</t>
  </si>
  <si>
    <t>Floratech--TOTAL</t>
  </si>
  <si>
    <t>Interpolymer--Personal Care</t>
  </si>
  <si>
    <t>Interpolymer--Household</t>
  </si>
  <si>
    <t>Interpolymer--TOTAL</t>
  </si>
  <si>
    <t>Sino Lion</t>
  </si>
  <si>
    <t>SummitReheis</t>
  </si>
  <si>
    <t>SunCroma</t>
  </si>
  <si>
    <t>Soft-Tex</t>
  </si>
  <si>
    <t>SunPURO</t>
  </si>
  <si>
    <t>Sun Chemical</t>
  </si>
  <si>
    <t>Grant --Silicone Gel</t>
  </si>
  <si>
    <t>Grant --Microspheres</t>
  </si>
  <si>
    <t>Grant --UV</t>
  </si>
  <si>
    <t>Grant --Silicone Wax</t>
  </si>
  <si>
    <t>Grant--Hydrogel</t>
  </si>
  <si>
    <t>Grant--Silicone Surfactant</t>
  </si>
  <si>
    <t>Grant--Actives</t>
  </si>
  <si>
    <t>Grant / Basildon--Antifoam</t>
  </si>
  <si>
    <t>Grant/Matechem--Fluids</t>
  </si>
  <si>
    <t>Grant--TOTAL</t>
  </si>
  <si>
    <t>Vivimed--Basic Dyes</t>
  </si>
  <si>
    <t>Vivimed--Oxidative Dyes</t>
  </si>
  <si>
    <t>Vivimed--TOTAL</t>
  </si>
  <si>
    <t>Ikeda--TOTAL</t>
  </si>
  <si>
    <t>Jeen--Total</t>
  </si>
  <si>
    <t>Monteloeder--Cosmetics</t>
  </si>
  <si>
    <t>Monteloeder--Nutraceuticals</t>
  </si>
  <si>
    <t>Monteloeder--Total</t>
  </si>
  <si>
    <t>Others--Essencia</t>
  </si>
  <si>
    <t>Others--Others</t>
  </si>
  <si>
    <t>Others--Total</t>
  </si>
  <si>
    <t>TOTAL</t>
  </si>
  <si>
    <t>Jan 2019 --Dec 2019</t>
  </si>
  <si>
    <t>Gattefosse--Other</t>
  </si>
  <si>
    <t>Others--Chemarome</t>
  </si>
  <si>
    <t>Others--Local Supplier</t>
  </si>
  <si>
    <t>C1</t>
  </si>
  <si>
    <t>C2</t>
  </si>
  <si>
    <t>C4</t>
  </si>
  <si>
    <t>New Business</t>
  </si>
  <si>
    <t>Total</t>
  </si>
  <si>
    <t>Gattefosse</t>
  </si>
  <si>
    <t>Actives</t>
  </si>
  <si>
    <t>Vegetol</t>
  </si>
  <si>
    <t>Oleochemicals</t>
  </si>
  <si>
    <t>Solubilisant</t>
  </si>
  <si>
    <t>M</t>
  </si>
  <si>
    <t>Kobo</t>
  </si>
  <si>
    <t>Pigment Dispersion</t>
  </si>
  <si>
    <t>Treated</t>
  </si>
  <si>
    <t>Microspheres</t>
  </si>
  <si>
    <t>UV</t>
  </si>
  <si>
    <t>Kobo USA--Specialty</t>
  </si>
  <si>
    <t>Soft Sphere</t>
  </si>
  <si>
    <t>Glycosphere</t>
  </si>
  <si>
    <t>Specialty</t>
  </si>
  <si>
    <t>Oryza</t>
  </si>
  <si>
    <t>Cosmetic</t>
  </si>
  <si>
    <t>Food</t>
  </si>
  <si>
    <t>Sun Chemicals</t>
  </si>
  <si>
    <t>Essencia</t>
  </si>
  <si>
    <t>Ikeda</t>
  </si>
  <si>
    <t>Others--Aneco</t>
  </si>
  <si>
    <t>Aneco</t>
  </si>
  <si>
    <t>Interpolymer</t>
  </si>
  <si>
    <t>Jeen</t>
  </si>
  <si>
    <t>Others--Northlipid</t>
  </si>
  <si>
    <t>Northlipids</t>
  </si>
  <si>
    <t>Flora-Ester</t>
  </si>
  <si>
    <t>Flora-Lipid</t>
  </si>
  <si>
    <t>Flora-Beads</t>
  </si>
  <si>
    <t>Flora-sol</t>
  </si>
  <si>
    <t>Others</t>
  </si>
  <si>
    <t>Chemarome</t>
  </si>
  <si>
    <t>Main Total</t>
  </si>
  <si>
    <t>Summit</t>
  </si>
  <si>
    <t>Vivimed</t>
  </si>
  <si>
    <t>Others--Hamburg</t>
  </si>
  <si>
    <t>Kg</t>
  </si>
  <si>
    <t>RM</t>
  </si>
  <si>
    <t>Jan 2020 --Dec 2020</t>
  </si>
  <si>
    <t>Q1-Q3</t>
  </si>
  <si>
    <t>Q4</t>
  </si>
  <si>
    <t>Budget 2020By Principle and Category</t>
  </si>
  <si>
    <t>Prepared By: Tan TL
Date: 26112019</t>
  </si>
  <si>
    <t>Sales Budget</t>
  </si>
  <si>
    <t>Prepared By: TL Tan
Date: 26/11/2019</t>
  </si>
  <si>
    <t>2020 Budget</t>
  </si>
  <si>
    <t>Different %</t>
  </si>
  <si>
    <t>2019(Expected)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</si>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</sst>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FFFFFF"/>
      <name val="Cambria"/>
      <family val="1"/>
    </font>
    <font>
      <sz val="9"/>
      <color rgb="FFFFFFFF"/>
      <name val="Cambria"/>
      <family val="1"/>
    </font>
    <font>
      <b/>
      <sz val="9"/>
      <color rgb="FFFF0000"/>
      <name val="Cambria"/>
      <family val="1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9"/>
      <color rgb="FFFF0000"/>
      <name val="Cambria"/>
      <family val="1"/>
    </font>
    <font>
      <b/>
      <sz val="9"/>
      <color theme="0"/>
      <name val="Cambria"/>
      <family val="1"/>
    </font>
    <font>
      <b/>
      <sz val="9"/>
      <color rgb="FFFFFF00"/>
      <name val="Cambria"/>
      <family val="1"/>
    </font>
    <font>
      <sz val="9"/>
      <color theme="0"/>
      <name val="Cambria"/>
      <family val="1"/>
    </font>
    <font>
      <b/>
      <sz val="9"/>
      <color theme="1"/>
      <name val="Cambria"/>
      <family val="1"/>
    </font>
    <font>
      <sz val="10"/>
      <color theme="1"/>
      <name val="Times New Roman"/>
      <family val="1"/>
    </font>
    <font>
      <b/>
      <sz val="9"/>
      <name val="Cambria"/>
      <family val="1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4" fillId="3" borderId="10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vertical="center"/>
    </xf>
    <xf numFmtId="4" fontId="9" fillId="4" borderId="9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4" fontId="9" fillId="4" borderId="13" xfId="0" applyNumberFormat="1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horizontal="center" vertical="center"/>
    </xf>
    <xf numFmtId="4" fontId="4" fillId="3" borderId="13" xfId="0" applyNumberFormat="1" applyFont="1" applyFill="1" applyBorder="1" applyAlignment="1">
      <alignment vertical="center"/>
    </xf>
    <xf numFmtId="4" fontId="10" fillId="3" borderId="9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9" fontId="10" fillId="3" borderId="9" xfId="1" applyFont="1" applyFill="1" applyBorder="1" applyAlignment="1">
      <alignment vertical="center"/>
    </xf>
    <xf numFmtId="0" fontId="9" fillId="3" borderId="9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4" fontId="10" fillId="3" borderId="13" xfId="0" applyNumberFormat="1" applyFont="1" applyFill="1" applyBorder="1" applyAlignment="1">
      <alignment vertical="center"/>
    </xf>
    <xf numFmtId="4" fontId="10" fillId="3" borderId="13" xfId="0" applyNumberFormat="1" applyFont="1" applyFill="1" applyBorder="1" applyAlignment="1">
      <alignment horizontal="center" vertical="center"/>
    </xf>
    <xf numFmtId="4" fontId="9" fillId="4" borderId="13" xfId="0" applyNumberFormat="1" applyFont="1" applyFill="1" applyBorder="1" applyAlignment="1">
      <alignment horizontal="center" vertical="center"/>
    </xf>
    <xf numFmtId="4" fontId="6" fillId="4" borderId="9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4" fontId="6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4" fontId="12" fillId="3" borderId="9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8" fillId="4" borderId="13" xfId="0" applyFont="1" applyFill="1" applyBorder="1" applyAlignment="1">
      <alignment vertical="center"/>
    </xf>
    <xf numFmtId="4" fontId="6" fillId="4" borderId="13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14" fillId="0" borderId="0" xfId="0" applyFont="1"/>
    <xf numFmtId="9" fontId="15" fillId="2" borderId="9" xfId="1" applyFont="1" applyFill="1" applyBorder="1" applyAlignment="1">
      <alignment vertical="center"/>
    </xf>
    <xf numFmtId="0" fontId="9" fillId="5" borderId="9" xfId="0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2" fillId="2" borderId="0" xfId="0" applyFont="1" applyFill="1"/>
    <xf numFmtId="0" fontId="0" fillId="2" borderId="10" xfId="0" applyFill="1" applyBorder="1"/>
    <xf numFmtId="4" fontId="0" fillId="2" borderId="16" xfId="0" applyNumberFormat="1" applyFill="1" applyBorder="1"/>
    <xf numFmtId="4" fontId="0" fillId="2" borderId="15" xfId="0" applyNumberFormat="1" applyFill="1" applyBorder="1"/>
    <xf numFmtId="4" fontId="0" fillId="2" borderId="0" xfId="0" applyNumberFormat="1" applyFill="1"/>
    <xf numFmtId="9" fontId="9" fillId="4" borderId="9" xfId="1" applyFont="1" applyFill="1" applyBorder="1" applyAlignment="1">
      <alignment vertical="center"/>
    </xf>
    <xf numFmtId="9" fontId="9" fillId="4" borderId="9" xfId="1" applyNumberFormat="1" applyFont="1" applyFill="1" applyBorder="1" applyAlignment="1">
      <alignment vertical="center"/>
    </xf>
    <xf numFmtId="9" fontId="6" fillId="4" borderId="9" xfId="1" applyFont="1" applyFill="1" applyBorder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9" fontId="0" fillId="2" borderId="0" xfId="1" applyFont="1" applyFill="1"/>
    <xf numFmtId="9" fontId="9" fillId="4" borderId="9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3" fontId="0" fillId="2" borderId="0" xfId="1" applyNumberFormat="1" applyFont="1" applyFill="1"/>
    <xf numFmtId="4" fontId="16" fillId="2" borderId="0" xfId="0" applyNumberFormat="1" applyFont="1" applyFill="1"/>
    <xf numFmtId="4" fontId="10" fillId="6" borderId="13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10" fillId="3" borderId="13" xfId="0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/>
    </xf>
    <xf numFmtId="4" fontId="0" fillId="7" borderId="0" xfId="0" applyNumberFormat="1" applyFill="1"/>
    <xf numFmtId="0" fontId="0" fillId="7" borderId="0" xfId="0" applyFill="1"/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" fontId="17" fillId="7" borderId="0" xfId="0" applyNumberFormat="1" applyFont="1" applyFill="1"/>
    <xf numFmtId="0" fontId="17" fillId="7" borderId="0" xfId="0" applyFont="1" applyFill="1"/>
    <xf numFmtId="0" fontId="10" fillId="3" borderId="9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9" fontId="0" fillId="2" borderId="16" xfId="1" applyFont="1" applyFill="1" applyBorder="1" applyAlignment="1">
      <alignment horizontal="center"/>
    </xf>
    <xf numFmtId="3" fontId="0" fillId="2" borderId="26" xfId="0" applyNumberFormat="1" applyFill="1" applyBorder="1" applyAlignment="1">
      <alignment horizontal="center"/>
    </xf>
    <xf numFmtId="3" fontId="0" fillId="2" borderId="16" xfId="0" applyNumberFormat="1" applyFill="1" applyBorder="1" applyAlignment="1">
      <alignment horizontal="center"/>
    </xf>
    <xf numFmtId="3" fontId="0" fillId="2" borderId="21" xfId="0" applyNumberFormat="1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center" vertical="center"/>
    </xf>
    <xf numFmtId="2" fontId="18" fillId="2" borderId="5" xfId="0" applyNumberFormat="1" applyFont="1" applyFill="1" applyBorder="1" applyAlignment="1">
      <alignment horizontal="center" vertical="center"/>
    </xf>
    <xf numFmtId="2" fontId="18" fillId="2" borderId="0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8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>
      <alignment horizontal="left" vertical="center"/>
    </xf>
    <xf numFmtId="2" fontId="2" fillId="2" borderId="5" xfId="0" applyNumberFormat="1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>
      <alignment horizontal="left" vertical="center"/>
    </xf>
    <xf numFmtId="2" fontId="2" fillId="2" borderId="7" xfId="0" applyNumberFormat="1" applyFont="1" applyFill="1" applyBorder="1" applyAlignment="1">
      <alignment horizontal="left" vertical="center"/>
    </xf>
    <xf numFmtId="2" fontId="2" fillId="2" borderId="9" xfId="0" applyNumberFormat="1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5B8A-6503-48D8-AF29-6511C9FC47FA}">
  <dimension ref="B2:R166"/>
  <sheetViews>
    <sheetView tabSelected="1" zoomScale="85" zoomScaleNormal="85" workbookViewId="0">
      <selection activeCell="J11" sqref="J11"/>
    </sheetView>
  </sheetViews>
  <sheetFormatPr defaultRowHeight="15" x14ac:dyDescent="0.25"/>
  <cols>
    <col min="1" max="2" width="9.140625" style="1"/>
    <col min="3" max="3" width="9.28515625" style="1" bestFit="1" customWidth="1"/>
    <col min="4" max="4" width="11.5703125" style="1" customWidth="1"/>
    <col min="5" max="5" width="9.140625" style="1"/>
    <col min="6" max="6" width="10.28515625" style="1" customWidth="1"/>
    <col min="7" max="7" width="9.140625" style="1"/>
    <col min="8" max="8" width="12.28515625" style="1" customWidth="1"/>
    <col min="9" max="11" width="9.140625" style="1"/>
    <col min="12" max="12" width="11.7109375" style="1" bestFit="1" customWidth="1"/>
    <col min="13" max="13" width="10.5703125" style="1" customWidth="1"/>
    <col min="14" max="14" width="11.85546875" style="1" customWidth="1"/>
    <col min="15" max="15" width="10.5703125" style="1" customWidth="1"/>
    <col min="16" max="16" width="10" style="1" customWidth="1"/>
    <col min="17" max="17" width="13.28515625" style="1" customWidth="1"/>
    <col min="18" max="18" width="11.7109375" style="1" customWidth="1"/>
    <col min="19" max="16384" width="9.140625" style="1"/>
  </cols>
  <sheetData>
    <row r="2" spans="2:17" ht="15.75" thickBot="1" x14ac:dyDescent="0.3">
      <c r="B2" s="46" t="s">
        <v>68</v>
      </c>
      <c r="K2" s="46" t="s">
        <v>74</v>
      </c>
    </row>
    <row r="3" spans="2:17" ht="15.75" thickBot="1" x14ac:dyDescent="0.3">
      <c r="B3" s="1" t="s">
        <v>71</v>
      </c>
      <c r="C3" s="88">
        <v>2019</v>
      </c>
      <c r="D3" s="89"/>
      <c r="E3" s="89"/>
      <c r="F3" s="89"/>
      <c r="G3" s="89"/>
      <c r="H3" s="90"/>
      <c r="K3" s="1" t="s">
        <v>75</v>
      </c>
      <c r="L3" s="88">
        <v>2019</v>
      </c>
      <c r="M3" s="89"/>
      <c r="N3" s="89"/>
      <c r="O3" s="89"/>
      <c r="P3" s="89"/>
      <c r="Q3" s="90"/>
    </row>
    <row r="4" spans="2:17" ht="15.75" thickBot="1" x14ac:dyDescent="0.3">
      <c r="B4" s="47"/>
      <c r="C4" s="88" t="s">
        <v>108</v>
      </c>
      <c r="D4" s="90"/>
      <c r="E4" s="88" t="s">
        <v>109</v>
      </c>
      <c r="F4" s="90"/>
      <c r="G4" s="89" t="s">
        <v>67</v>
      </c>
      <c r="H4" s="90"/>
      <c r="K4" s="47"/>
      <c r="L4" s="88" t="s">
        <v>2</v>
      </c>
      <c r="M4" s="90"/>
      <c r="N4" s="88" t="s">
        <v>66</v>
      </c>
      <c r="O4" s="90"/>
      <c r="P4" s="89" t="s">
        <v>67</v>
      </c>
      <c r="Q4" s="90"/>
    </row>
    <row r="5" spans="2:17" x14ac:dyDescent="0.25">
      <c r="B5" s="45" t="s">
        <v>63</v>
      </c>
      <c r="C5" s="48"/>
      <c r="D5" s="48"/>
      <c r="E5" s="48"/>
      <c r="F5" s="48"/>
      <c r="G5" s="48">
        <f t="shared" ref="G5:H7" si="0">SUM(C5+E5)</f>
        <v>0</v>
      </c>
      <c r="H5" s="48">
        <f t="shared" si="0"/>
        <v>0</v>
      </c>
      <c r="K5" s="45" t="s">
        <v>63</v>
      </c>
      <c r="L5" s="48"/>
      <c r="M5" s="48"/>
      <c r="N5" s="48"/>
      <c r="O5" s="48"/>
      <c r="P5" s="48">
        <f t="shared" ref="P5:Q7" si="1">SUM(L5+N5)</f>
        <v>0</v>
      </c>
      <c r="Q5" s="48">
        <f t="shared" si="1"/>
        <v>0</v>
      </c>
    </row>
    <row r="6" spans="2:17" x14ac:dyDescent="0.25">
      <c r="B6" s="44" t="s">
        <v>64</v>
      </c>
      <c r="C6" s="49">
        <v>1004</v>
      </c>
      <c r="D6" s="49">
        <v>120640</v>
      </c>
      <c r="E6" s="49">
        <v>220</v>
      </c>
      <c r="F6" s="49">
        <v>31298</v>
      </c>
      <c r="G6" s="49">
        <f t="shared" si="0"/>
        <v>1224</v>
      </c>
      <c r="H6" s="49">
        <f t="shared" si="0"/>
        <v>151938</v>
      </c>
      <c r="K6" s="44" t="s">
        <v>64</v>
      </c>
      <c r="L6" s="49">
        <v>627</v>
      </c>
      <c r="M6" s="49">
        <v>196213</v>
      </c>
      <c r="N6" s="49">
        <v>130.5</v>
      </c>
      <c r="O6" s="49">
        <v>37199</v>
      </c>
      <c r="P6" s="49">
        <f t="shared" si="1"/>
        <v>757.5</v>
      </c>
      <c r="Q6" s="49">
        <f t="shared" si="1"/>
        <v>233412</v>
      </c>
    </row>
    <row r="7" spans="2:17" x14ac:dyDescent="0.25">
      <c r="B7" s="44" t="s">
        <v>65</v>
      </c>
      <c r="C7" s="49">
        <v>1010</v>
      </c>
      <c r="D7" s="49">
        <v>122665</v>
      </c>
      <c r="E7" s="49">
        <v>519</v>
      </c>
      <c r="F7" s="49">
        <v>62551</v>
      </c>
      <c r="G7" s="49">
        <f t="shared" si="0"/>
        <v>1529</v>
      </c>
      <c r="H7" s="49">
        <f t="shared" si="0"/>
        <v>185216</v>
      </c>
      <c r="K7" s="44" t="s">
        <v>65</v>
      </c>
      <c r="L7" s="49">
        <v>257</v>
      </c>
      <c r="M7" s="49">
        <v>98654</v>
      </c>
      <c r="N7" s="49">
        <v>101</v>
      </c>
      <c r="O7" s="49">
        <v>35840</v>
      </c>
      <c r="P7" s="49">
        <f t="shared" si="1"/>
        <v>358</v>
      </c>
      <c r="Q7" s="49">
        <f t="shared" si="1"/>
        <v>134494</v>
      </c>
    </row>
    <row r="8" spans="2:17" x14ac:dyDescent="0.25">
      <c r="C8" s="50">
        <f t="shared" ref="C8:H8" si="2">SUM(C5:C7)</f>
        <v>2014</v>
      </c>
      <c r="D8" s="50">
        <f t="shared" si="2"/>
        <v>243305</v>
      </c>
      <c r="E8" s="50">
        <f t="shared" si="2"/>
        <v>739</v>
      </c>
      <c r="F8" s="50">
        <f t="shared" si="2"/>
        <v>93849</v>
      </c>
      <c r="G8" s="50">
        <f t="shared" si="2"/>
        <v>2753</v>
      </c>
      <c r="H8" s="50">
        <f t="shared" si="2"/>
        <v>337154</v>
      </c>
      <c r="L8" s="50">
        <f t="shared" ref="L8:Q8" si="3">SUM(L5:L7)</f>
        <v>884</v>
      </c>
      <c r="M8" s="50">
        <f t="shared" si="3"/>
        <v>294867</v>
      </c>
      <c r="N8" s="50">
        <f t="shared" si="3"/>
        <v>231.5</v>
      </c>
      <c r="O8" s="50">
        <f t="shared" si="3"/>
        <v>73039</v>
      </c>
      <c r="P8" s="50">
        <f t="shared" si="3"/>
        <v>1115.5</v>
      </c>
      <c r="Q8" s="50">
        <f t="shared" si="3"/>
        <v>367906</v>
      </c>
    </row>
    <row r="9" spans="2:17" ht="15.75" thickBot="1" x14ac:dyDescent="0.3">
      <c r="B9" s="46" t="s">
        <v>68</v>
      </c>
      <c r="K9" s="46" t="s">
        <v>74</v>
      </c>
    </row>
    <row r="10" spans="2:17" ht="15.75" thickBot="1" x14ac:dyDescent="0.3">
      <c r="B10" s="1" t="s">
        <v>69</v>
      </c>
      <c r="C10" s="88">
        <v>2019</v>
      </c>
      <c r="D10" s="89"/>
      <c r="E10" s="89"/>
      <c r="F10" s="89"/>
      <c r="G10" s="89"/>
      <c r="H10" s="90"/>
      <c r="K10" s="1" t="s">
        <v>76</v>
      </c>
      <c r="L10" s="88">
        <v>2019</v>
      </c>
      <c r="M10" s="89"/>
      <c r="N10" s="89"/>
      <c r="O10" s="89"/>
      <c r="P10" s="89"/>
      <c r="Q10" s="90"/>
    </row>
    <row r="11" spans="2:17" ht="15.75" thickBot="1" x14ac:dyDescent="0.3">
      <c r="B11" s="47"/>
      <c r="C11" s="88" t="s">
        <v>108</v>
      </c>
      <c r="D11" s="90"/>
      <c r="E11" s="88" t="s">
        <v>109</v>
      </c>
      <c r="F11" s="90"/>
      <c r="G11" s="89" t="s">
        <v>67</v>
      </c>
      <c r="H11" s="90"/>
      <c r="K11" s="47"/>
      <c r="L11" s="88" t="s">
        <v>108</v>
      </c>
      <c r="M11" s="90"/>
      <c r="N11" s="88" t="s">
        <v>109</v>
      </c>
      <c r="O11" s="90"/>
      <c r="P11" s="89" t="s">
        <v>67</v>
      </c>
      <c r="Q11" s="90"/>
    </row>
    <row r="12" spans="2:17" x14ac:dyDescent="0.25">
      <c r="B12" s="45" t="s">
        <v>63</v>
      </c>
      <c r="C12" s="48">
        <v>3</v>
      </c>
      <c r="D12" s="48">
        <v>6030</v>
      </c>
      <c r="E12" s="48"/>
      <c r="F12" s="48"/>
      <c r="G12" s="48">
        <f t="shared" ref="G12:H14" si="4">SUM(C12+E12)</f>
        <v>3</v>
      </c>
      <c r="H12" s="48">
        <f t="shared" si="4"/>
        <v>6030</v>
      </c>
      <c r="K12" s="45" t="s">
        <v>63</v>
      </c>
      <c r="L12" s="48"/>
      <c r="M12" s="48"/>
      <c r="N12" s="48"/>
      <c r="O12" s="48"/>
      <c r="P12" s="48">
        <f t="shared" ref="P12:Q14" si="5">SUM(L12+N12)</f>
        <v>0</v>
      </c>
      <c r="Q12" s="48">
        <f t="shared" si="5"/>
        <v>0</v>
      </c>
    </row>
    <row r="13" spans="2:17" x14ac:dyDescent="0.25">
      <c r="B13" s="44" t="s">
        <v>64</v>
      </c>
      <c r="C13" s="49">
        <v>189</v>
      </c>
      <c r="D13" s="49">
        <v>62448</v>
      </c>
      <c r="E13" s="49">
        <v>234</v>
      </c>
      <c r="F13" s="49">
        <v>60230</v>
      </c>
      <c r="G13" s="49">
        <f t="shared" si="4"/>
        <v>423</v>
      </c>
      <c r="H13" s="49">
        <f t="shared" si="4"/>
        <v>122678</v>
      </c>
      <c r="K13" s="44" t="s">
        <v>64</v>
      </c>
      <c r="L13" s="49">
        <v>25</v>
      </c>
      <c r="M13" s="49">
        <v>12895</v>
      </c>
      <c r="N13" s="49"/>
      <c r="O13" s="49"/>
      <c r="P13" s="49">
        <f t="shared" si="5"/>
        <v>25</v>
      </c>
      <c r="Q13" s="49">
        <f t="shared" si="5"/>
        <v>12895</v>
      </c>
    </row>
    <row r="14" spans="2:17" x14ac:dyDescent="0.25">
      <c r="B14" s="44" t="s">
        <v>65</v>
      </c>
      <c r="C14" s="49">
        <v>861</v>
      </c>
      <c r="D14" s="49">
        <v>192879.91</v>
      </c>
      <c r="E14" s="49">
        <v>351</v>
      </c>
      <c r="F14" s="49">
        <v>90873.193925</v>
      </c>
      <c r="G14" s="49">
        <f t="shared" si="4"/>
        <v>1212</v>
      </c>
      <c r="H14" s="49">
        <f t="shared" si="4"/>
        <v>283753.103925</v>
      </c>
      <c r="K14" s="44" t="s">
        <v>65</v>
      </c>
      <c r="L14" s="49">
        <v>63.5</v>
      </c>
      <c r="M14" s="49">
        <v>10160</v>
      </c>
      <c r="N14" s="49">
        <v>166</v>
      </c>
      <c r="O14" s="49">
        <v>29644</v>
      </c>
      <c r="P14" s="49">
        <f t="shared" si="5"/>
        <v>229.5</v>
      </c>
      <c r="Q14" s="49">
        <f t="shared" si="5"/>
        <v>39804</v>
      </c>
    </row>
    <row r="15" spans="2:17" x14ac:dyDescent="0.25">
      <c r="C15" s="50">
        <f t="shared" ref="C15:H15" si="6">SUM(C12:C14)</f>
        <v>1053</v>
      </c>
      <c r="D15" s="50">
        <f t="shared" si="6"/>
        <v>261357.91</v>
      </c>
      <c r="E15" s="50">
        <f t="shared" si="6"/>
        <v>585</v>
      </c>
      <c r="F15" s="50">
        <f t="shared" si="6"/>
        <v>151103.193925</v>
      </c>
      <c r="G15" s="50">
        <f t="shared" si="6"/>
        <v>1638</v>
      </c>
      <c r="H15" s="50">
        <f t="shared" si="6"/>
        <v>412461.103925</v>
      </c>
      <c r="L15" s="50">
        <f t="shared" ref="L15:Q15" si="7">SUM(L12:L14)</f>
        <v>88.5</v>
      </c>
      <c r="M15" s="50">
        <f t="shared" si="7"/>
        <v>23055</v>
      </c>
      <c r="N15" s="50">
        <f t="shared" si="7"/>
        <v>166</v>
      </c>
      <c r="O15" s="50">
        <f t="shared" si="7"/>
        <v>29644</v>
      </c>
      <c r="P15" s="50">
        <f t="shared" si="7"/>
        <v>254.5</v>
      </c>
      <c r="Q15" s="50">
        <f t="shared" si="7"/>
        <v>52699</v>
      </c>
    </row>
    <row r="16" spans="2:17" ht="15.75" thickBot="1" x14ac:dyDescent="0.3">
      <c r="B16" s="46" t="s">
        <v>68</v>
      </c>
      <c r="K16" s="46" t="s">
        <v>74</v>
      </c>
    </row>
    <row r="17" spans="2:17" ht="15.75" thickBot="1" x14ac:dyDescent="0.3">
      <c r="B17" s="1" t="s">
        <v>70</v>
      </c>
      <c r="C17" s="88">
        <v>2019</v>
      </c>
      <c r="D17" s="89"/>
      <c r="E17" s="89"/>
      <c r="F17" s="89"/>
      <c r="G17" s="89"/>
      <c r="H17" s="90"/>
      <c r="K17" s="1" t="s">
        <v>77</v>
      </c>
      <c r="L17" s="88">
        <v>2019</v>
      </c>
      <c r="M17" s="89"/>
      <c r="N17" s="89"/>
      <c r="O17" s="89"/>
      <c r="P17" s="89"/>
      <c r="Q17" s="90"/>
    </row>
    <row r="18" spans="2:17" ht="15.75" thickBot="1" x14ac:dyDescent="0.3">
      <c r="B18" s="47"/>
      <c r="C18" s="88" t="s">
        <v>108</v>
      </c>
      <c r="D18" s="90"/>
      <c r="E18" s="88" t="s">
        <v>109</v>
      </c>
      <c r="F18" s="90"/>
      <c r="G18" s="89" t="s">
        <v>67</v>
      </c>
      <c r="H18" s="90"/>
      <c r="K18" s="47"/>
      <c r="L18" s="88" t="s">
        <v>108</v>
      </c>
      <c r="M18" s="90"/>
      <c r="N18" s="88" t="s">
        <v>109</v>
      </c>
      <c r="O18" s="90"/>
      <c r="P18" s="89" t="s">
        <v>67</v>
      </c>
      <c r="Q18" s="90"/>
    </row>
    <row r="19" spans="2:17" x14ac:dyDescent="0.25">
      <c r="B19" s="45" t="s">
        <v>63</v>
      </c>
      <c r="C19" s="48">
        <v>400</v>
      </c>
      <c r="D19" s="48">
        <v>37215.856125000006</v>
      </c>
      <c r="E19" s="48"/>
      <c r="F19" s="48"/>
      <c r="G19" s="48">
        <f t="shared" ref="G19:H21" si="8">SUM(C19+E19)</f>
        <v>400</v>
      </c>
      <c r="H19" s="48">
        <f t="shared" si="8"/>
        <v>37215.856125000006</v>
      </c>
      <c r="K19" s="45" t="s">
        <v>63</v>
      </c>
      <c r="L19" s="48"/>
      <c r="M19" s="48"/>
      <c r="N19" s="48"/>
      <c r="O19" s="48"/>
      <c r="P19" s="48">
        <f t="shared" ref="P19:Q21" si="9">SUM(L19+N19)</f>
        <v>0</v>
      </c>
      <c r="Q19" s="48">
        <f t="shared" si="9"/>
        <v>0</v>
      </c>
    </row>
    <row r="20" spans="2:17" x14ac:dyDescent="0.25">
      <c r="B20" s="44" t="s">
        <v>64</v>
      </c>
      <c r="C20" s="49">
        <v>150</v>
      </c>
      <c r="D20" s="50">
        <v>17800</v>
      </c>
      <c r="E20" s="49">
        <v>75</v>
      </c>
      <c r="F20" s="49">
        <v>8350</v>
      </c>
      <c r="G20" s="49">
        <f t="shared" si="8"/>
        <v>225</v>
      </c>
      <c r="H20" s="49">
        <f t="shared" si="8"/>
        <v>26150</v>
      </c>
      <c r="K20" s="44" t="s">
        <v>64</v>
      </c>
      <c r="L20" s="49">
        <v>145</v>
      </c>
      <c r="M20" s="49">
        <v>80880</v>
      </c>
      <c r="N20" s="49"/>
      <c r="O20" s="49"/>
      <c r="P20" s="49">
        <f t="shared" si="9"/>
        <v>145</v>
      </c>
      <c r="Q20" s="49">
        <f t="shared" si="9"/>
        <v>80880</v>
      </c>
    </row>
    <row r="21" spans="2:17" x14ac:dyDescent="0.25">
      <c r="B21" s="44" t="s">
        <v>65</v>
      </c>
      <c r="C21" s="49">
        <v>770</v>
      </c>
      <c r="D21" s="49">
        <v>137752.94</v>
      </c>
      <c r="E21" s="49">
        <v>105</v>
      </c>
      <c r="F21" s="49">
        <v>9152</v>
      </c>
      <c r="G21" s="49">
        <f t="shared" si="8"/>
        <v>875</v>
      </c>
      <c r="H21" s="49">
        <f t="shared" si="8"/>
        <v>146904.94</v>
      </c>
      <c r="K21" s="44" t="s">
        <v>65</v>
      </c>
      <c r="L21" s="49">
        <v>15</v>
      </c>
      <c r="M21" s="49">
        <v>5715</v>
      </c>
      <c r="N21" s="49">
        <v>5</v>
      </c>
      <c r="O21" s="49">
        <v>1600</v>
      </c>
      <c r="P21" s="49">
        <f t="shared" si="9"/>
        <v>20</v>
      </c>
      <c r="Q21" s="49">
        <f t="shared" si="9"/>
        <v>7315</v>
      </c>
    </row>
    <row r="22" spans="2:17" x14ac:dyDescent="0.25">
      <c r="C22" s="50">
        <f t="shared" ref="C22:H22" si="10">SUM(C19:C21)</f>
        <v>1320</v>
      </c>
      <c r="D22" s="50">
        <f t="shared" si="10"/>
        <v>192768.79612499999</v>
      </c>
      <c r="E22" s="50">
        <f t="shared" si="10"/>
        <v>180</v>
      </c>
      <c r="F22" s="50">
        <f t="shared" si="10"/>
        <v>17502</v>
      </c>
      <c r="G22" s="50">
        <f t="shared" si="10"/>
        <v>1500</v>
      </c>
      <c r="H22" s="50">
        <f t="shared" si="10"/>
        <v>210270.79612499999</v>
      </c>
      <c r="L22" s="50">
        <f t="shared" ref="L22:Q22" si="11">SUM(L19:L21)</f>
        <v>160</v>
      </c>
      <c r="M22" s="50">
        <f t="shared" si="11"/>
        <v>86595</v>
      </c>
      <c r="N22" s="50">
        <f t="shared" si="11"/>
        <v>5</v>
      </c>
      <c r="O22" s="50">
        <f t="shared" si="11"/>
        <v>1600</v>
      </c>
      <c r="P22" s="50">
        <f t="shared" si="11"/>
        <v>165</v>
      </c>
      <c r="Q22" s="50">
        <f t="shared" si="11"/>
        <v>88195</v>
      </c>
    </row>
    <row r="23" spans="2:17" x14ac:dyDescent="0.25">
      <c r="C23" s="50"/>
      <c r="D23" s="50"/>
      <c r="E23" s="50"/>
      <c r="F23" s="50"/>
      <c r="G23" s="50"/>
      <c r="H23" s="50"/>
      <c r="L23" s="50"/>
      <c r="M23" s="50"/>
      <c r="N23" s="50"/>
      <c r="O23" s="50"/>
      <c r="P23" s="50"/>
      <c r="Q23" s="50"/>
    </row>
    <row r="24" spans="2:17" ht="15.75" thickBot="1" x14ac:dyDescent="0.3">
      <c r="B24" s="46" t="s">
        <v>68</v>
      </c>
      <c r="K24" s="46" t="s">
        <v>74</v>
      </c>
    </row>
    <row r="25" spans="2:17" ht="15.75" thickBot="1" x14ac:dyDescent="0.3">
      <c r="B25" s="1" t="s">
        <v>72</v>
      </c>
      <c r="C25" s="88">
        <v>2019</v>
      </c>
      <c r="D25" s="89"/>
      <c r="E25" s="89"/>
      <c r="F25" s="89"/>
      <c r="G25" s="89"/>
      <c r="H25" s="90"/>
      <c r="K25" s="1" t="s">
        <v>78</v>
      </c>
      <c r="L25" s="88">
        <v>2019</v>
      </c>
      <c r="M25" s="89"/>
      <c r="N25" s="89"/>
      <c r="O25" s="89"/>
      <c r="P25" s="89"/>
      <c r="Q25" s="90"/>
    </row>
    <row r="26" spans="2:17" ht="15.75" thickBot="1" x14ac:dyDescent="0.3">
      <c r="B26" s="47"/>
      <c r="C26" s="88" t="s">
        <v>108</v>
      </c>
      <c r="D26" s="90"/>
      <c r="E26" s="88" t="s">
        <v>109</v>
      </c>
      <c r="F26" s="90"/>
      <c r="G26" s="89" t="s">
        <v>67</v>
      </c>
      <c r="H26" s="90"/>
      <c r="K26" s="47"/>
      <c r="L26" s="88" t="s">
        <v>108</v>
      </c>
      <c r="M26" s="90"/>
      <c r="N26" s="88" t="s">
        <v>109</v>
      </c>
      <c r="O26" s="90"/>
      <c r="P26" s="89" t="s">
        <v>67</v>
      </c>
      <c r="Q26" s="90"/>
    </row>
    <row r="27" spans="2:17" x14ac:dyDescent="0.25">
      <c r="B27" s="45" t="s">
        <v>63</v>
      </c>
      <c r="C27" s="48"/>
      <c r="D27" s="48"/>
      <c r="E27" s="48"/>
      <c r="F27" s="48"/>
      <c r="G27" s="48">
        <f t="shared" ref="G27:H29" si="12">SUM(C27+E27)</f>
        <v>0</v>
      </c>
      <c r="H27" s="48">
        <f t="shared" si="12"/>
        <v>0</v>
      </c>
      <c r="K27" s="45" t="s">
        <v>63</v>
      </c>
      <c r="L27" s="48"/>
      <c r="M27" s="48"/>
      <c r="N27" s="48"/>
      <c r="O27" s="48"/>
      <c r="P27" s="48">
        <f t="shared" ref="P27:Q29" si="13">SUM(L27+N27)</f>
        <v>0</v>
      </c>
      <c r="Q27" s="48">
        <f t="shared" si="13"/>
        <v>0</v>
      </c>
    </row>
    <row r="28" spans="2:17" x14ac:dyDescent="0.25">
      <c r="B28" s="44" t="s">
        <v>64</v>
      </c>
      <c r="C28" s="49">
        <v>275</v>
      </c>
      <c r="D28" s="49">
        <v>29075</v>
      </c>
      <c r="E28" s="49">
        <v>150</v>
      </c>
      <c r="F28" s="49">
        <v>18800</v>
      </c>
      <c r="G28" s="49">
        <f t="shared" si="12"/>
        <v>425</v>
      </c>
      <c r="H28" s="49">
        <f t="shared" si="12"/>
        <v>47875</v>
      </c>
      <c r="K28" s="44" t="s">
        <v>64</v>
      </c>
      <c r="L28" s="49">
        <v>10</v>
      </c>
      <c r="M28" s="49">
        <v>5090</v>
      </c>
      <c r="N28" s="49"/>
      <c r="O28" s="49"/>
      <c r="P28" s="49">
        <f t="shared" si="13"/>
        <v>10</v>
      </c>
      <c r="Q28" s="49">
        <f t="shared" si="13"/>
        <v>5090</v>
      </c>
    </row>
    <row r="29" spans="2:17" x14ac:dyDescent="0.25">
      <c r="B29" s="44" t="s">
        <v>65</v>
      </c>
      <c r="C29" s="49">
        <v>1675</v>
      </c>
      <c r="D29" s="49">
        <v>118712.36</v>
      </c>
      <c r="E29" s="49">
        <v>575</v>
      </c>
      <c r="F29" s="49">
        <v>35975</v>
      </c>
      <c r="G29" s="49">
        <f t="shared" si="12"/>
        <v>2250</v>
      </c>
      <c r="H29" s="49">
        <f t="shared" si="12"/>
        <v>154687.35999999999</v>
      </c>
      <c r="K29" s="44" t="s">
        <v>65</v>
      </c>
      <c r="L29" s="49">
        <v>10</v>
      </c>
      <c r="M29" s="49">
        <v>4560</v>
      </c>
      <c r="N29" s="49">
        <v>20</v>
      </c>
      <c r="O29" s="49">
        <v>11270</v>
      </c>
      <c r="P29" s="49">
        <f t="shared" si="13"/>
        <v>30</v>
      </c>
      <c r="Q29" s="49">
        <f t="shared" si="13"/>
        <v>15830</v>
      </c>
    </row>
    <row r="30" spans="2:17" x14ac:dyDescent="0.25">
      <c r="C30" s="50">
        <f t="shared" ref="C30:H30" si="14">SUM(C27:C29)</f>
        <v>1950</v>
      </c>
      <c r="D30" s="50">
        <f t="shared" si="14"/>
        <v>147787.35999999999</v>
      </c>
      <c r="E30" s="50">
        <f t="shared" si="14"/>
        <v>725</v>
      </c>
      <c r="F30" s="50">
        <f t="shared" si="14"/>
        <v>54775</v>
      </c>
      <c r="G30" s="50">
        <f t="shared" si="14"/>
        <v>2675</v>
      </c>
      <c r="H30" s="50">
        <f t="shared" si="14"/>
        <v>202562.36</v>
      </c>
      <c r="L30" s="50">
        <f t="shared" ref="L30:Q30" si="15">SUM(L27:L29)</f>
        <v>20</v>
      </c>
      <c r="M30" s="50">
        <f t="shared" si="15"/>
        <v>9650</v>
      </c>
      <c r="N30" s="50">
        <f t="shared" si="15"/>
        <v>20</v>
      </c>
      <c r="O30" s="50">
        <f t="shared" si="15"/>
        <v>11270</v>
      </c>
      <c r="P30" s="50">
        <f t="shared" si="15"/>
        <v>40</v>
      </c>
      <c r="Q30" s="50">
        <f t="shared" si="15"/>
        <v>20920</v>
      </c>
    </row>
    <row r="32" spans="2:17" ht="15.75" thickBot="1" x14ac:dyDescent="0.3">
      <c r="B32" s="46" t="s">
        <v>68</v>
      </c>
    </row>
    <row r="33" spans="2:17" ht="15.75" thickBot="1" x14ac:dyDescent="0.3">
      <c r="B33" s="1" t="s">
        <v>73</v>
      </c>
      <c r="C33" s="88">
        <v>2019</v>
      </c>
      <c r="D33" s="89"/>
      <c r="E33" s="89"/>
      <c r="F33" s="89"/>
      <c r="G33" s="89"/>
      <c r="H33" s="90"/>
      <c r="K33" s="46" t="s">
        <v>74</v>
      </c>
    </row>
    <row r="34" spans="2:17" ht="15.75" thickBot="1" x14ac:dyDescent="0.3">
      <c r="B34" s="47"/>
      <c r="C34" s="88" t="s">
        <v>108</v>
      </c>
      <c r="D34" s="90"/>
      <c r="E34" s="88" t="s">
        <v>109</v>
      </c>
      <c r="F34" s="90"/>
      <c r="G34" s="89" t="s">
        <v>67</v>
      </c>
      <c r="H34" s="90"/>
      <c r="K34" s="1" t="s">
        <v>80</v>
      </c>
      <c r="L34" s="88">
        <v>2019</v>
      </c>
      <c r="M34" s="89"/>
      <c r="N34" s="89"/>
      <c r="O34" s="89"/>
      <c r="P34" s="89"/>
      <c r="Q34" s="90"/>
    </row>
    <row r="35" spans="2:17" ht="15.75" thickBot="1" x14ac:dyDescent="0.3">
      <c r="B35" s="45" t="s">
        <v>63</v>
      </c>
      <c r="C35" s="48"/>
      <c r="D35" s="48"/>
      <c r="E35" s="48"/>
      <c r="F35" s="48"/>
      <c r="G35" s="48">
        <f t="shared" ref="G35:H37" si="16">SUM(C35+E35)</f>
        <v>0</v>
      </c>
      <c r="H35" s="48">
        <f t="shared" si="16"/>
        <v>0</v>
      </c>
      <c r="K35" s="47"/>
      <c r="L35" s="88" t="s">
        <v>108</v>
      </c>
      <c r="M35" s="90"/>
      <c r="N35" s="88" t="s">
        <v>109</v>
      </c>
      <c r="O35" s="90"/>
      <c r="P35" s="89" t="s">
        <v>67</v>
      </c>
      <c r="Q35" s="90"/>
    </row>
    <row r="36" spans="2:17" x14ac:dyDescent="0.25">
      <c r="B36" s="44" t="s">
        <v>64</v>
      </c>
      <c r="C36" s="49">
        <v>50</v>
      </c>
      <c r="D36" s="49">
        <v>3925</v>
      </c>
      <c r="E36" s="49"/>
      <c r="F36" s="49"/>
      <c r="G36" s="49">
        <f t="shared" si="16"/>
        <v>50</v>
      </c>
      <c r="H36" s="49">
        <f t="shared" si="16"/>
        <v>3925</v>
      </c>
      <c r="K36" s="45" t="s">
        <v>63</v>
      </c>
      <c r="L36" s="48"/>
      <c r="M36" s="48"/>
      <c r="N36" s="48"/>
      <c r="O36" s="48"/>
      <c r="P36" s="48">
        <f t="shared" ref="P36:Q38" si="17">SUM(L36+N36)</f>
        <v>0</v>
      </c>
      <c r="Q36" s="48">
        <f t="shared" si="17"/>
        <v>0</v>
      </c>
    </row>
    <row r="37" spans="2:17" x14ac:dyDescent="0.25">
      <c r="B37" s="44" t="s">
        <v>65</v>
      </c>
      <c r="C37" s="49">
        <v>50</v>
      </c>
      <c r="D37" s="49">
        <v>4280</v>
      </c>
      <c r="E37" s="49">
        <v>5</v>
      </c>
      <c r="F37" s="49">
        <v>1415</v>
      </c>
      <c r="G37" s="49">
        <f t="shared" si="16"/>
        <v>55</v>
      </c>
      <c r="H37" s="49">
        <f t="shared" si="16"/>
        <v>5695</v>
      </c>
      <c r="K37" s="44" t="s">
        <v>64</v>
      </c>
      <c r="L37" s="49">
        <v>0</v>
      </c>
      <c r="M37" s="49">
        <v>0</v>
      </c>
      <c r="N37" s="49"/>
      <c r="O37" s="49"/>
      <c r="P37" s="49">
        <f t="shared" si="17"/>
        <v>0</v>
      </c>
      <c r="Q37" s="49">
        <f t="shared" si="17"/>
        <v>0</v>
      </c>
    </row>
    <row r="38" spans="2:17" x14ac:dyDescent="0.25">
      <c r="C38" s="50">
        <f t="shared" ref="C38:H38" si="18">SUM(C35:C37)</f>
        <v>100</v>
      </c>
      <c r="D38" s="50">
        <f t="shared" si="18"/>
        <v>8205</v>
      </c>
      <c r="E38" s="50">
        <f t="shared" si="18"/>
        <v>5</v>
      </c>
      <c r="F38" s="50">
        <f t="shared" si="18"/>
        <v>1415</v>
      </c>
      <c r="G38" s="50">
        <f t="shared" si="18"/>
        <v>105</v>
      </c>
      <c r="H38" s="50">
        <f t="shared" si="18"/>
        <v>9620</v>
      </c>
      <c r="K38" s="44" t="s">
        <v>65</v>
      </c>
      <c r="L38" s="49"/>
      <c r="M38" s="49"/>
      <c r="N38" s="49"/>
      <c r="O38" s="49"/>
      <c r="P38" s="49">
        <f t="shared" si="17"/>
        <v>0</v>
      </c>
      <c r="Q38" s="49">
        <f t="shared" si="17"/>
        <v>0</v>
      </c>
    </row>
    <row r="39" spans="2:17" x14ac:dyDescent="0.25">
      <c r="L39" s="50">
        <f t="shared" ref="L39:Q39" si="19">SUM(L36:L38)</f>
        <v>0</v>
      </c>
      <c r="M39" s="50">
        <f t="shared" si="19"/>
        <v>0</v>
      </c>
      <c r="N39" s="50">
        <f t="shared" si="19"/>
        <v>0</v>
      </c>
      <c r="O39" s="50">
        <f t="shared" si="19"/>
        <v>0</v>
      </c>
      <c r="P39" s="50">
        <f t="shared" si="19"/>
        <v>0</v>
      </c>
      <c r="Q39" s="50">
        <f t="shared" si="19"/>
        <v>0</v>
      </c>
    </row>
    <row r="40" spans="2:17" x14ac:dyDescent="0.25">
      <c r="B40" s="68" t="s">
        <v>63</v>
      </c>
      <c r="C40" s="67">
        <f>SUM(C5+C12+C19+C27+C35)</f>
        <v>403</v>
      </c>
      <c r="D40" s="67">
        <f t="shared" ref="D40:H40" si="20">SUM(D5+D12+D19+D27+D35)</f>
        <v>43245.856125000006</v>
      </c>
      <c r="E40" s="67">
        <f t="shared" si="20"/>
        <v>0</v>
      </c>
      <c r="F40" s="67">
        <f t="shared" si="20"/>
        <v>0</v>
      </c>
      <c r="G40" s="67">
        <f t="shared" si="20"/>
        <v>403</v>
      </c>
      <c r="H40" s="67">
        <f t="shared" si="20"/>
        <v>43245.856125000006</v>
      </c>
    </row>
    <row r="41" spans="2:17" x14ac:dyDescent="0.25">
      <c r="B41" s="68" t="s">
        <v>64</v>
      </c>
      <c r="C41" s="67">
        <f t="shared" ref="C41:H42" si="21">SUM(C6+C13+C20+C28+C36)</f>
        <v>1668</v>
      </c>
      <c r="D41" s="67">
        <f t="shared" si="21"/>
        <v>233888</v>
      </c>
      <c r="E41" s="67">
        <f t="shared" si="21"/>
        <v>679</v>
      </c>
      <c r="F41" s="67">
        <f t="shared" si="21"/>
        <v>118678</v>
      </c>
      <c r="G41" s="67">
        <f t="shared" si="21"/>
        <v>2347</v>
      </c>
      <c r="H41" s="67">
        <f t="shared" si="21"/>
        <v>352566</v>
      </c>
    </row>
    <row r="42" spans="2:17" ht="15.75" thickBot="1" x14ac:dyDescent="0.3">
      <c r="B42" s="68" t="s">
        <v>65</v>
      </c>
      <c r="C42" s="67">
        <f t="shared" si="21"/>
        <v>4366</v>
      </c>
      <c r="D42" s="67">
        <f t="shared" si="21"/>
        <v>576290.21000000008</v>
      </c>
      <c r="E42" s="67">
        <f>SUM(E7+E14+E21+E29+E37)</f>
        <v>1555</v>
      </c>
      <c r="F42" s="67">
        <f t="shared" ref="F42:H42" si="22">SUM(F7+F14+F21+F29+F37)</f>
        <v>199966.193925</v>
      </c>
      <c r="G42" s="67">
        <f t="shared" si="22"/>
        <v>5921</v>
      </c>
      <c r="H42" s="67">
        <f t="shared" si="22"/>
        <v>776256.40392499999</v>
      </c>
      <c r="K42" s="46" t="s">
        <v>74</v>
      </c>
    </row>
    <row r="43" spans="2:17" ht="15.75" thickBot="1" x14ac:dyDescent="0.3">
      <c r="D43" s="50"/>
      <c r="H43" s="50">
        <f>SUM(H40:H42)</f>
        <v>1172068.2600499999</v>
      </c>
      <c r="K43" s="1" t="s">
        <v>81</v>
      </c>
      <c r="L43" s="88">
        <v>2019</v>
      </c>
      <c r="M43" s="89"/>
      <c r="N43" s="89"/>
      <c r="O43" s="89"/>
      <c r="P43" s="89"/>
      <c r="Q43" s="90"/>
    </row>
    <row r="44" spans="2:17" ht="15.75" thickBot="1" x14ac:dyDescent="0.3">
      <c r="B44" s="46" t="s">
        <v>83</v>
      </c>
      <c r="K44" s="47"/>
      <c r="L44" s="88" t="s">
        <v>108</v>
      </c>
      <c r="M44" s="90"/>
      <c r="N44" s="88" t="s">
        <v>109</v>
      </c>
      <c r="O44" s="90"/>
      <c r="P44" s="89" t="s">
        <v>67</v>
      </c>
      <c r="Q44" s="90"/>
    </row>
    <row r="45" spans="2:17" ht="15.75" thickBot="1" x14ac:dyDescent="0.3">
      <c r="B45" s="1" t="s">
        <v>84</v>
      </c>
      <c r="C45" s="88">
        <v>2019</v>
      </c>
      <c r="D45" s="89"/>
      <c r="E45" s="89"/>
      <c r="F45" s="89"/>
      <c r="G45" s="89"/>
      <c r="H45" s="90"/>
      <c r="K45" s="45" t="s">
        <v>63</v>
      </c>
      <c r="L45" s="48"/>
      <c r="M45" s="48"/>
      <c r="N45" s="48"/>
      <c r="O45" s="48"/>
      <c r="P45" s="48">
        <f t="shared" ref="P45:Q47" si="23">SUM(L45+N45)</f>
        <v>0</v>
      </c>
      <c r="Q45" s="48">
        <f t="shared" si="23"/>
        <v>0</v>
      </c>
    </row>
    <row r="46" spans="2:17" ht="15.75" thickBot="1" x14ac:dyDescent="0.3">
      <c r="B46" s="47"/>
      <c r="C46" s="88" t="s">
        <v>108</v>
      </c>
      <c r="D46" s="90"/>
      <c r="E46" s="88" t="s">
        <v>109</v>
      </c>
      <c r="F46" s="90"/>
      <c r="G46" s="89" t="s">
        <v>67</v>
      </c>
      <c r="H46" s="90"/>
      <c r="K46" s="44" t="s">
        <v>64</v>
      </c>
      <c r="L46" s="49">
        <v>5</v>
      </c>
      <c r="M46" s="49">
        <v>5675</v>
      </c>
      <c r="N46" s="49"/>
      <c r="O46" s="49"/>
      <c r="P46" s="49">
        <f t="shared" si="23"/>
        <v>5</v>
      </c>
      <c r="Q46" s="49">
        <f t="shared" si="23"/>
        <v>5675</v>
      </c>
    </row>
    <row r="47" spans="2:17" x14ac:dyDescent="0.25">
      <c r="B47" s="45" t="s">
        <v>63</v>
      </c>
      <c r="C47" s="48"/>
      <c r="D47" s="48"/>
      <c r="E47" s="48"/>
      <c r="F47" s="48"/>
      <c r="G47" s="48">
        <f t="shared" ref="G47:H49" si="24">SUM(C47+E47)</f>
        <v>0</v>
      </c>
      <c r="H47" s="48">
        <f t="shared" si="24"/>
        <v>0</v>
      </c>
      <c r="K47" s="44" t="s">
        <v>65</v>
      </c>
      <c r="L47" s="49">
        <v>70</v>
      </c>
      <c r="M47" s="49">
        <v>69625</v>
      </c>
      <c r="N47" s="49"/>
      <c r="O47" s="49"/>
      <c r="P47" s="49">
        <f t="shared" si="23"/>
        <v>70</v>
      </c>
      <c r="Q47" s="49">
        <f t="shared" si="23"/>
        <v>69625</v>
      </c>
    </row>
    <row r="48" spans="2:17" x14ac:dyDescent="0.25">
      <c r="B48" s="44" t="s">
        <v>64</v>
      </c>
      <c r="C48" s="49">
        <v>33</v>
      </c>
      <c r="D48" s="49">
        <v>2145</v>
      </c>
      <c r="E48" s="49">
        <v>1</v>
      </c>
      <c r="F48" s="49">
        <v>2343</v>
      </c>
      <c r="G48" s="49">
        <f t="shared" si="24"/>
        <v>34</v>
      </c>
      <c r="H48" s="49">
        <f t="shared" si="24"/>
        <v>4488</v>
      </c>
      <c r="L48" s="50">
        <f t="shared" ref="L48:Q48" si="25">SUM(L45:L47)</f>
        <v>75</v>
      </c>
      <c r="M48" s="50">
        <f t="shared" si="25"/>
        <v>75300</v>
      </c>
      <c r="N48" s="50">
        <f t="shared" si="25"/>
        <v>0</v>
      </c>
      <c r="O48" s="50">
        <f t="shared" si="25"/>
        <v>0</v>
      </c>
      <c r="P48" s="50">
        <f t="shared" si="25"/>
        <v>75</v>
      </c>
      <c r="Q48" s="50">
        <f t="shared" si="25"/>
        <v>75300</v>
      </c>
    </row>
    <row r="49" spans="2:17" x14ac:dyDescent="0.25">
      <c r="B49" s="44" t="s">
        <v>65</v>
      </c>
      <c r="C49" s="49">
        <v>68</v>
      </c>
      <c r="D49" s="49">
        <v>8205.75</v>
      </c>
      <c r="E49" s="49">
        <v>2</v>
      </c>
      <c r="F49" s="49">
        <v>3580</v>
      </c>
      <c r="G49" s="49">
        <f t="shared" si="24"/>
        <v>70</v>
      </c>
      <c r="H49" s="49">
        <f t="shared" si="24"/>
        <v>11785.75</v>
      </c>
    </row>
    <row r="50" spans="2:17" ht="15.75" thickBot="1" x14ac:dyDescent="0.3">
      <c r="C50" s="50">
        <f t="shared" ref="C50:H50" si="26">SUM(C47:C49)</f>
        <v>101</v>
      </c>
      <c r="D50" s="50">
        <f t="shared" si="26"/>
        <v>10350.75</v>
      </c>
      <c r="E50" s="50">
        <f t="shared" si="26"/>
        <v>3</v>
      </c>
      <c r="F50" s="50">
        <f t="shared" si="26"/>
        <v>5923</v>
      </c>
      <c r="G50" s="50">
        <f t="shared" si="26"/>
        <v>104</v>
      </c>
      <c r="H50" s="50">
        <f t="shared" si="26"/>
        <v>16273.75</v>
      </c>
      <c r="K50" s="46" t="s">
        <v>74</v>
      </c>
    </row>
    <row r="51" spans="2:17" ht="15.75" thickBot="1" x14ac:dyDescent="0.3">
      <c r="K51" s="1" t="s">
        <v>82</v>
      </c>
      <c r="L51" s="88">
        <v>2019</v>
      </c>
      <c r="M51" s="89"/>
      <c r="N51" s="89"/>
      <c r="O51" s="89"/>
      <c r="P51" s="89"/>
      <c r="Q51" s="90"/>
    </row>
    <row r="52" spans="2:17" ht="15.75" thickBot="1" x14ac:dyDescent="0.3">
      <c r="K52" s="47"/>
      <c r="L52" s="88" t="s">
        <v>108</v>
      </c>
      <c r="M52" s="90"/>
      <c r="N52" s="88" t="s">
        <v>109</v>
      </c>
      <c r="O52" s="90"/>
      <c r="P52" s="89" t="s">
        <v>67</v>
      </c>
      <c r="Q52" s="90"/>
    </row>
    <row r="53" spans="2:17" ht="15.75" thickBot="1" x14ac:dyDescent="0.3">
      <c r="B53" s="46" t="s">
        <v>83</v>
      </c>
      <c r="K53" s="45" t="s">
        <v>63</v>
      </c>
      <c r="L53" s="48"/>
      <c r="M53" s="48"/>
      <c r="N53" s="48"/>
      <c r="O53" s="48"/>
      <c r="P53" s="48">
        <f t="shared" ref="P53:Q55" si="27">SUM(L53+N53)</f>
        <v>0</v>
      </c>
      <c r="Q53" s="48">
        <f t="shared" si="27"/>
        <v>0</v>
      </c>
    </row>
    <row r="54" spans="2:17" ht="15.75" thickBot="1" x14ac:dyDescent="0.3">
      <c r="B54" s="1" t="s">
        <v>85</v>
      </c>
      <c r="C54" s="88">
        <v>2019</v>
      </c>
      <c r="D54" s="89"/>
      <c r="E54" s="89"/>
      <c r="F54" s="89"/>
      <c r="G54" s="89"/>
      <c r="H54" s="90"/>
      <c r="K54" s="44" t="s">
        <v>64</v>
      </c>
      <c r="L54" s="49">
        <v>94</v>
      </c>
      <c r="M54" s="49">
        <v>43856.75</v>
      </c>
      <c r="N54" s="49">
        <v>235</v>
      </c>
      <c r="O54" s="49">
        <v>71410</v>
      </c>
      <c r="P54" s="49">
        <f t="shared" si="27"/>
        <v>329</v>
      </c>
      <c r="Q54" s="49">
        <f t="shared" si="27"/>
        <v>115266.75</v>
      </c>
    </row>
    <row r="55" spans="2:17" ht="15.75" thickBot="1" x14ac:dyDescent="0.3">
      <c r="B55" s="47"/>
      <c r="C55" s="88" t="s">
        <v>108</v>
      </c>
      <c r="D55" s="90"/>
      <c r="E55" s="88" t="s">
        <v>109</v>
      </c>
      <c r="F55" s="90"/>
      <c r="G55" s="89" t="s">
        <v>67</v>
      </c>
      <c r="H55" s="90"/>
      <c r="K55" s="44" t="s">
        <v>65</v>
      </c>
      <c r="L55" s="49">
        <v>26</v>
      </c>
      <c r="M55" s="49">
        <v>10700</v>
      </c>
      <c r="N55" s="49">
        <v>23</v>
      </c>
      <c r="O55" s="49">
        <v>8673</v>
      </c>
      <c r="P55" s="49">
        <f t="shared" si="27"/>
        <v>49</v>
      </c>
      <c r="Q55" s="49">
        <f t="shared" si="27"/>
        <v>19373</v>
      </c>
    </row>
    <row r="56" spans="2:17" x14ac:dyDescent="0.25">
      <c r="B56" s="45" t="s">
        <v>63</v>
      </c>
      <c r="C56" s="48"/>
      <c r="D56" s="48"/>
      <c r="E56" s="48"/>
      <c r="F56" s="48"/>
      <c r="G56" s="48">
        <f t="shared" ref="G56:H58" si="28">SUM(C56+E56)</f>
        <v>0</v>
      </c>
      <c r="H56" s="48">
        <f t="shared" si="28"/>
        <v>0</v>
      </c>
      <c r="L56" s="50">
        <f t="shared" ref="L56:Q56" si="29">SUM(L53:L55)</f>
        <v>120</v>
      </c>
      <c r="M56" s="50">
        <f t="shared" si="29"/>
        <v>54556.75</v>
      </c>
      <c r="N56" s="50">
        <f t="shared" si="29"/>
        <v>258</v>
      </c>
      <c r="O56" s="50">
        <f t="shared" si="29"/>
        <v>80083</v>
      </c>
      <c r="P56" s="50">
        <f t="shared" si="29"/>
        <v>378</v>
      </c>
      <c r="Q56" s="50">
        <f t="shared" si="29"/>
        <v>134639.75</v>
      </c>
    </row>
    <row r="57" spans="2:17" x14ac:dyDescent="0.25">
      <c r="B57" s="44" t="s">
        <v>64</v>
      </c>
      <c r="C57" s="49">
        <v>10</v>
      </c>
      <c r="D57" s="49">
        <v>29000</v>
      </c>
      <c r="E57" s="49"/>
      <c r="F57" s="49"/>
      <c r="G57" s="49">
        <f t="shared" si="28"/>
        <v>10</v>
      </c>
      <c r="H57" s="49">
        <f t="shared" si="28"/>
        <v>29000</v>
      </c>
      <c r="L57" s="50"/>
      <c r="M57" s="50"/>
      <c r="N57" s="50"/>
      <c r="O57" s="50"/>
      <c r="P57" s="50"/>
      <c r="Q57" s="50"/>
    </row>
    <row r="58" spans="2:17" x14ac:dyDescent="0.25">
      <c r="B58" s="44" t="s">
        <v>65</v>
      </c>
      <c r="C58" s="49"/>
      <c r="D58" s="49"/>
      <c r="E58" s="49"/>
      <c r="F58" s="49"/>
      <c r="G58" s="49">
        <f t="shared" si="28"/>
        <v>0</v>
      </c>
      <c r="H58" s="49">
        <f t="shared" si="28"/>
        <v>0</v>
      </c>
      <c r="K58" s="68" t="s">
        <v>63</v>
      </c>
      <c r="L58" s="67">
        <f>SUM(L5+L12+L19+L27+L36+L45+L53)</f>
        <v>0</v>
      </c>
      <c r="M58" s="67">
        <f t="shared" ref="M58:Q58" si="30">SUM(M5+M12+M19+M27+M36+M45+M53)</f>
        <v>0</v>
      </c>
      <c r="N58" s="67">
        <f t="shared" si="30"/>
        <v>0</v>
      </c>
      <c r="O58" s="67">
        <f t="shared" si="30"/>
        <v>0</v>
      </c>
      <c r="P58" s="67">
        <f t="shared" si="30"/>
        <v>0</v>
      </c>
      <c r="Q58" s="67">
        <f t="shared" si="30"/>
        <v>0</v>
      </c>
    </row>
    <row r="59" spans="2:17" x14ac:dyDescent="0.25">
      <c r="C59" s="50">
        <f t="shared" ref="C59:H59" si="31">SUM(C56:C58)</f>
        <v>10</v>
      </c>
      <c r="D59" s="50">
        <f t="shared" si="31"/>
        <v>29000</v>
      </c>
      <c r="E59" s="50">
        <f t="shared" si="31"/>
        <v>0</v>
      </c>
      <c r="F59" s="50">
        <f t="shared" si="31"/>
        <v>0</v>
      </c>
      <c r="G59" s="50">
        <f t="shared" si="31"/>
        <v>10</v>
      </c>
      <c r="H59" s="50">
        <f t="shared" si="31"/>
        <v>29000</v>
      </c>
      <c r="K59" s="68" t="s">
        <v>64</v>
      </c>
      <c r="L59" s="67">
        <f t="shared" ref="L59:Q61" si="32">SUM(L6+L13+L20+L28+L37+L46+L54)</f>
        <v>906</v>
      </c>
      <c r="M59" s="67">
        <f t="shared" si="32"/>
        <v>344609.75</v>
      </c>
      <c r="N59" s="67">
        <f t="shared" si="32"/>
        <v>365.5</v>
      </c>
      <c r="O59" s="67">
        <f t="shared" si="32"/>
        <v>108609</v>
      </c>
      <c r="P59" s="67">
        <f t="shared" si="32"/>
        <v>1271.5</v>
      </c>
      <c r="Q59" s="67">
        <f t="shared" si="32"/>
        <v>453218.75</v>
      </c>
    </row>
    <row r="60" spans="2:17" x14ac:dyDescent="0.25">
      <c r="K60" s="68" t="s">
        <v>65</v>
      </c>
      <c r="L60" s="67">
        <f t="shared" si="32"/>
        <v>441.5</v>
      </c>
      <c r="M60" s="67">
        <f t="shared" si="32"/>
        <v>199414</v>
      </c>
      <c r="N60" s="67">
        <f t="shared" si="32"/>
        <v>315</v>
      </c>
      <c r="O60" s="67">
        <f t="shared" si="32"/>
        <v>87027</v>
      </c>
      <c r="P60" s="67">
        <f t="shared" si="32"/>
        <v>756.5</v>
      </c>
      <c r="Q60" s="67">
        <f t="shared" si="32"/>
        <v>286441</v>
      </c>
    </row>
    <row r="61" spans="2:17" x14ac:dyDescent="0.25">
      <c r="B61" s="67" t="s">
        <v>63</v>
      </c>
      <c r="C61" s="67">
        <f>SUM(C47+C56)</f>
        <v>0</v>
      </c>
      <c r="D61" s="67">
        <f t="shared" ref="D61:H61" si="33">SUM(D47+D56)</f>
        <v>0</v>
      </c>
      <c r="E61" s="67">
        <f t="shared" si="33"/>
        <v>0</v>
      </c>
      <c r="F61" s="67">
        <f t="shared" si="33"/>
        <v>0</v>
      </c>
      <c r="G61" s="67">
        <f t="shared" si="33"/>
        <v>0</v>
      </c>
      <c r="H61" s="67">
        <f t="shared" si="33"/>
        <v>0</v>
      </c>
      <c r="K61" s="72" t="s">
        <v>67</v>
      </c>
      <c r="L61" s="71">
        <f t="shared" si="32"/>
        <v>1347.5</v>
      </c>
      <c r="M61" s="71">
        <f t="shared" si="32"/>
        <v>544023.75</v>
      </c>
      <c r="N61" s="71">
        <f t="shared" si="32"/>
        <v>680.5</v>
      </c>
      <c r="O61" s="71">
        <f t="shared" si="32"/>
        <v>195636</v>
      </c>
      <c r="P61" s="71">
        <f t="shared" si="32"/>
        <v>2028</v>
      </c>
      <c r="Q61" s="71">
        <f t="shared" si="32"/>
        <v>739659.75</v>
      </c>
    </row>
    <row r="62" spans="2:17" x14ac:dyDescent="0.25">
      <c r="B62" s="68" t="s">
        <v>64</v>
      </c>
      <c r="C62" s="67">
        <f t="shared" ref="C62:H63" si="34">SUM(C48+C57)</f>
        <v>43</v>
      </c>
      <c r="D62" s="67">
        <f t="shared" si="34"/>
        <v>31145</v>
      </c>
      <c r="E62" s="67">
        <f t="shared" si="34"/>
        <v>1</v>
      </c>
      <c r="F62" s="67">
        <f t="shared" si="34"/>
        <v>2343</v>
      </c>
      <c r="G62" s="67">
        <f t="shared" si="34"/>
        <v>44</v>
      </c>
      <c r="H62" s="67">
        <f t="shared" si="34"/>
        <v>33488</v>
      </c>
    </row>
    <row r="63" spans="2:17" x14ac:dyDescent="0.25">
      <c r="B63" s="68" t="s">
        <v>65</v>
      </c>
      <c r="C63" s="67">
        <f t="shared" si="34"/>
        <v>68</v>
      </c>
      <c r="D63" s="67">
        <f t="shared" si="34"/>
        <v>8205.75</v>
      </c>
      <c r="E63" s="67">
        <f t="shared" si="34"/>
        <v>2</v>
      </c>
      <c r="F63" s="67">
        <f t="shared" si="34"/>
        <v>3580</v>
      </c>
      <c r="G63" s="67">
        <f t="shared" si="34"/>
        <v>70</v>
      </c>
      <c r="H63" s="67">
        <f t="shared" si="34"/>
        <v>11785.75</v>
      </c>
    </row>
    <row r="64" spans="2:17" x14ac:dyDescent="0.25">
      <c r="B64" s="72" t="s">
        <v>67</v>
      </c>
      <c r="C64" s="71">
        <f>SUM(C61:C63)</f>
        <v>111</v>
      </c>
      <c r="D64" s="71">
        <f t="shared" ref="D64:H64" si="35">SUM(D61:D63)</f>
        <v>39350.75</v>
      </c>
      <c r="E64" s="71">
        <f t="shared" si="35"/>
        <v>3</v>
      </c>
      <c r="F64" s="71">
        <f t="shared" si="35"/>
        <v>5923</v>
      </c>
      <c r="G64" s="71">
        <f t="shared" si="35"/>
        <v>114</v>
      </c>
      <c r="H64" s="71">
        <f t="shared" si="35"/>
        <v>45273.75</v>
      </c>
    </row>
    <row r="67" spans="2:18" ht="15.75" thickBot="1" x14ac:dyDescent="0.3">
      <c r="B67" s="54" t="s">
        <v>31</v>
      </c>
      <c r="L67" s="54" t="s">
        <v>86</v>
      </c>
    </row>
    <row r="68" spans="2:18" ht="15.75" thickBot="1" x14ac:dyDescent="0.3">
      <c r="B68" s="1" t="s">
        <v>84</v>
      </c>
      <c r="C68" s="88">
        <v>2019</v>
      </c>
      <c r="D68" s="89"/>
      <c r="E68" s="89"/>
      <c r="F68" s="89"/>
      <c r="G68" s="89"/>
      <c r="H68" s="90"/>
      <c r="L68" s="1" t="s">
        <v>84</v>
      </c>
      <c r="M68" s="88">
        <v>2019</v>
      </c>
      <c r="N68" s="89"/>
      <c r="O68" s="89"/>
      <c r="P68" s="89"/>
      <c r="Q68" s="89"/>
      <c r="R68" s="90"/>
    </row>
    <row r="69" spans="2:18" ht="15.75" thickBot="1" x14ac:dyDescent="0.3">
      <c r="B69" s="47"/>
      <c r="C69" s="88" t="s">
        <v>108</v>
      </c>
      <c r="D69" s="90"/>
      <c r="E69" s="88" t="s">
        <v>109</v>
      </c>
      <c r="F69" s="90"/>
      <c r="G69" s="89" t="s">
        <v>67</v>
      </c>
      <c r="H69" s="90"/>
      <c r="L69" s="47"/>
      <c r="M69" s="88" t="s">
        <v>108</v>
      </c>
      <c r="N69" s="90"/>
      <c r="O69" s="88" t="s">
        <v>109</v>
      </c>
      <c r="P69" s="90"/>
      <c r="Q69" s="89" t="s">
        <v>67</v>
      </c>
      <c r="R69" s="90"/>
    </row>
    <row r="70" spans="2:18" x14ac:dyDescent="0.25">
      <c r="B70" s="45" t="s">
        <v>63</v>
      </c>
      <c r="C70" s="48">
        <v>1</v>
      </c>
      <c r="D70" s="48">
        <v>1950</v>
      </c>
      <c r="E70" s="48"/>
      <c r="F70" s="48"/>
      <c r="G70" s="48">
        <f t="shared" ref="G70:H72" si="36">SUM(C70+E70)</f>
        <v>1</v>
      </c>
      <c r="H70" s="48">
        <f t="shared" si="36"/>
        <v>1950</v>
      </c>
      <c r="L70" s="45" t="s">
        <v>63</v>
      </c>
      <c r="M70" s="48"/>
      <c r="N70" s="48"/>
      <c r="O70" s="48"/>
      <c r="P70" s="48"/>
      <c r="Q70" s="48">
        <f t="shared" ref="Q70:R72" si="37">SUM(M70+O70)</f>
        <v>0</v>
      </c>
      <c r="R70" s="48">
        <f t="shared" si="37"/>
        <v>0</v>
      </c>
    </row>
    <row r="71" spans="2:18" x14ac:dyDescent="0.25">
      <c r="B71" s="44" t="s">
        <v>64</v>
      </c>
      <c r="C71" s="49">
        <v>10</v>
      </c>
      <c r="D71" s="49">
        <v>19000</v>
      </c>
      <c r="E71" s="49"/>
      <c r="F71" s="49"/>
      <c r="G71" s="49">
        <f t="shared" si="36"/>
        <v>10</v>
      </c>
      <c r="H71" s="49">
        <f t="shared" si="36"/>
        <v>19000</v>
      </c>
      <c r="L71" s="44" t="s">
        <v>64</v>
      </c>
      <c r="M71" s="49">
        <v>600</v>
      </c>
      <c r="N71" s="49">
        <v>132625</v>
      </c>
      <c r="O71" s="49">
        <v>76</v>
      </c>
      <c r="P71" s="49">
        <v>22992</v>
      </c>
      <c r="Q71" s="49">
        <f t="shared" si="37"/>
        <v>676</v>
      </c>
      <c r="R71" s="49">
        <f t="shared" si="37"/>
        <v>155617</v>
      </c>
    </row>
    <row r="72" spans="2:18" x14ac:dyDescent="0.25">
      <c r="B72" s="44" t="s">
        <v>65</v>
      </c>
      <c r="C72" s="49">
        <v>25</v>
      </c>
      <c r="D72" s="49">
        <v>29484.98</v>
      </c>
      <c r="E72" s="49"/>
      <c r="F72" s="49"/>
      <c r="G72" s="49">
        <f t="shared" si="36"/>
        <v>25</v>
      </c>
      <c r="H72" s="49">
        <f t="shared" si="36"/>
        <v>29484.98</v>
      </c>
      <c r="L72" s="44" t="s">
        <v>65</v>
      </c>
      <c r="M72" s="49">
        <v>1</v>
      </c>
      <c r="N72" s="49">
        <v>545</v>
      </c>
      <c r="O72" s="49">
        <v>1</v>
      </c>
      <c r="P72" s="49">
        <v>1628</v>
      </c>
      <c r="Q72" s="49">
        <f t="shared" si="37"/>
        <v>2</v>
      </c>
      <c r="R72" s="49">
        <f t="shared" si="37"/>
        <v>2173</v>
      </c>
    </row>
    <row r="73" spans="2:18" x14ac:dyDescent="0.25">
      <c r="C73" s="50">
        <f t="shared" ref="C73:H73" si="38">SUM(C70:C72)</f>
        <v>36</v>
      </c>
      <c r="D73" s="50">
        <f t="shared" si="38"/>
        <v>50434.979999999996</v>
      </c>
      <c r="E73" s="50">
        <f t="shared" si="38"/>
        <v>0</v>
      </c>
      <c r="F73" s="50">
        <f t="shared" si="38"/>
        <v>0</v>
      </c>
      <c r="G73" s="50">
        <f t="shared" si="38"/>
        <v>36</v>
      </c>
      <c r="H73" s="50">
        <f t="shared" si="38"/>
        <v>50434.979999999996</v>
      </c>
      <c r="M73" s="50">
        <f t="shared" ref="M73:R73" si="39">SUM(M70:M72)</f>
        <v>601</v>
      </c>
      <c r="N73" s="50">
        <f t="shared" si="39"/>
        <v>133170</v>
      </c>
      <c r="O73" s="50">
        <f t="shared" si="39"/>
        <v>77</v>
      </c>
      <c r="P73" s="50">
        <f t="shared" si="39"/>
        <v>24620</v>
      </c>
      <c r="Q73" s="50">
        <f t="shared" si="39"/>
        <v>678</v>
      </c>
      <c r="R73" s="50">
        <f t="shared" si="39"/>
        <v>157790</v>
      </c>
    </row>
    <row r="74" spans="2:18" x14ac:dyDescent="0.25">
      <c r="B74" s="68" t="s">
        <v>63</v>
      </c>
      <c r="C74" s="67">
        <f>C70</f>
        <v>1</v>
      </c>
      <c r="D74" s="67">
        <f t="shared" ref="D74:H76" si="40">D70</f>
        <v>1950</v>
      </c>
      <c r="E74" s="67">
        <f t="shared" si="40"/>
        <v>0</v>
      </c>
      <c r="F74" s="67">
        <f t="shared" si="40"/>
        <v>0</v>
      </c>
      <c r="G74" s="67">
        <f t="shared" si="40"/>
        <v>1</v>
      </c>
      <c r="H74" s="67">
        <f t="shared" si="40"/>
        <v>1950</v>
      </c>
      <c r="L74" s="68" t="s">
        <v>63</v>
      </c>
      <c r="M74" s="67">
        <f>M70</f>
        <v>0</v>
      </c>
      <c r="N74" s="67">
        <f t="shared" ref="N74:R76" si="41">N70</f>
        <v>0</v>
      </c>
      <c r="O74" s="67">
        <f t="shared" si="41"/>
        <v>0</v>
      </c>
      <c r="P74" s="67">
        <f t="shared" si="41"/>
        <v>0</v>
      </c>
      <c r="Q74" s="67">
        <f t="shared" si="41"/>
        <v>0</v>
      </c>
      <c r="R74" s="67">
        <f t="shared" si="41"/>
        <v>0</v>
      </c>
    </row>
    <row r="75" spans="2:18" x14ac:dyDescent="0.25">
      <c r="B75" s="68" t="s">
        <v>64</v>
      </c>
      <c r="C75" s="67">
        <f>C71</f>
        <v>10</v>
      </c>
      <c r="D75" s="67">
        <f t="shared" si="40"/>
        <v>19000</v>
      </c>
      <c r="E75" s="67">
        <f t="shared" si="40"/>
        <v>0</v>
      </c>
      <c r="F75" s="67">
        <f t="shared" si="40"/>
        <v>0</v>
      </c>
      <c r="G75" s="67">
        <f t="shared" si="40"/>
        <v>10</v>
      </c>
      <c r="H75" s="67">
        <f t="shared" si="40"/>
        <v>19000</v>
      </c>
      <c r="L75" s="68" t="s">
        <v>64</v>
      </c>
      <c r="M75" s="67">
        <f>M71</f>
        <v>600</v>
      </c>
      <c r="N75" s="67">
        <f t="shared" si="41"/>
        <v>132625</v>
      </c>
      <c r="O75" s="67">
        <f t="shared" si="41"/>
        <v>76</v>
      </c>
      <c r="P75" s="67">
        <f t="shared" si="41"/>
        <v>22992</v>
      </c>
      <c r="Q75" s="67">
        <f t="shared" si="41"/>
        <v>676</v>
      </c>
      <c r="R75" s="67">
        <f t="shared" si="41"/>
        <v>155617</v>
      </c>
    </row>
    <row r="76" spans="2:18" x14ac:dyDescent="0.25">
      <c r="B76" s="68" t="s">
        <v>65</v>
      </c>
      <c r="C76" s="67">
        <f>C72</f>
        <v>25</v>
      </c>
      <c r="D76" s="67">
        <f t="shared" si="40"/>
        <v>29484.98</v>
      </c>
      <c r="E76" s="67">
        <f t="shared" si="40"/>
        <v>0</v>
      </c>
      <c r="F76" s="67">
        <f t="shared" si="40"/>
        <v>0</v>
      </c>
      <c r="G76" s="67">
        <f t="shared" si="40"/>
        <v>25</v>
      </c>
      <c r="H76" s="67">
        <f t="shared" si="40"/>
        <v>29484.98</v>
      </c>
      <c r="L76" s="68" t="s">
        <v>65</v>
      </c>
      <c r="M76" s="67">
        <f>M72</f>
        <v>1</v>
      </c>
      <c r="N76" s="67">
        <f t="shared" si="41"/>
        <v>545</v>
      </c>
      <c r="O76" s="67">
        <f t="shared" si="41"/>
        <v>1</v>
      </c>
      <c r="P76" s="67">
        <f t="shared" si="41"/>
        <v>1628</v>
      </c>
      <c r="Q76" s="67">
        <f t="shared" si="41"/>
        <v>2</v>
      </c>
      <c r="R76" s="67">
        <f t="shared" si="41"/>
        <v>2173</v>
      </c>
    </row>
    <row r="77" spans="2:18" x14ac:dyDescent="0.25">
      <c r="C77" s="62">
        <f>SUM(C74:C76)</f>
        <v>36</v>
      </c>
      <c r="D77" s="62">
        <f t="shared" ref="D77:H77" si="42">SUM(D74:D76)</f>
        <v>50434.979999999996</v>
      </c>
      <c r="E77" s="62">
        <f t="shared" si="42"/>
        <v>0</v>
      </c>
      <c r="F77" s="62">
        <f t="shared" si="42"/>
        <v>0</v>
      </c>
      <c r="G77" s="62">
        <f t="shared" si="42"/>
        <v>36</v>
      </c>
      <c r="H77" s="62">
        <f t="shared" si="42"/>
        <v>50434.979999999996</v>
      </c>
      <c r="M77" s="62">
        <f>SUM(M74:M76)</f>
        <v>601</v>
      </c>
      <c r="N77" s="62">
        <f t="shared" ref="N77:R77" si="43">SUM(N74:N76)</f>
        <v>133170</v>
      </c>
      <c r="O77" s="62">
        <f t="shared" si="43"/>
        <v>77</v>
      </c>
      <c r="P77" s="62">
        <f t="shared" si="43"/>
        <v>24620</v>
      </c>
      <c r="Q77" s="62">
        <f t="shared" si="43"/>
        <v>678</v>
      </c>
      <c r="R77" s="62">
        <f t="shared" si="43"/>
        <v>157790</v>
      </c>
    </row>
    <row r="79" spans="2:18" ht="15.75" thickBot="1" x14ac:dyDescent="0.3">
      <c r="B79" s="54" t="s">
        <v>87</v>
      </c>
      <c r="L79" s="54" t="s">
        <v>88</v>
      </c>
    </row>
    <row r="80" spans="2:18" ht="15.75" thickBot="1" x14ac:dyDescent="0.3">
      <c r="B80" s="1" t="s">
        <v>84</v>
      </c>
      <c r="C80" s="88">
        <v>2019</v>
      </c>
      <c r="D80" s="89"/>
      <c r="E80" s="89"/>
      <c r="F80" s="89"/>
      <c r="G80" s="89"/>
      <c r="H80" s="90"/>
      <c r="L80" s="1" t="s">
        <v>84</v>
      </c>
      <c r="M80" s="88">
        <v>2019</v>
      </c>
      <c r="N80" s="89"/>
      <c r="O80" s="89"/>
      <c r="P80" s="89"/>
      <c r="Q80" s="89"/>
      <c r="R80" s="90"/>
    </row>
    <row r="81" spans="2:18" ht="15.75" thickBot="1" x14ac:dyDescent="0.3">
      <c r="B81" s="47"/>
      <c r="C81" s="88" t="s">
        <v>108</v>
      </c>
      <c r="D81" s="90"/>
      <c r="E81" s="88" t="s">
        <v>109</v>
      </c>
      <c r="F81" s="90"/>
      <c r="G81" s="89" t="s">
        <v>67</v>
      </c>
      <c r="H81" s="90"/>
      <c r="L81" s="47"/>
      <c r="M81" s="88" t="s">
        <v>108</v>
      </c>
      <c r="N81" s="90"/>
      <c r="O81" s="88" t="s">
        <v>109</v>
      </c>
      <c r="P81" s="90"/>
      <c r="Q81" s="89" t="s">
        <v>67</v>
      </c>
      <c r="R81" s="90"/>
    </row>
    <row r="82" spans="2:18" x14ac:dyDescent="0.25">
      <c r="B82" s="45" t="s">
        <v>63</v>
      </c>
      <c r="C82" s="48">
        <v>4.6289999999999996</v>
      </c>
      <c r="D82" s="48">
        <v>2114.5039999999999</v>
      </c>
      <c r="E82" s="48"/>
      <c r="F82" s="48"/>
      <c r="G82" s="48">
        <f t="shared" ref="G82:H84" si="44">SUM(C82+E82)</f>
        <v>4.6289999999999996</v>
      </c>
      <c r="H82" s="48">
        <f t="shared" si="44"/>
        <v>2114.5039999999999</v>
      </c>
      <c r="L82" s="45" t="s">
        <v>63</v>
      </c>
      <c r="M82" s="48"/>
      <c r="N82" s="48"/>
      <c r="O82" s="48"/>
      <c r="P82" s="48"/>
      <c r="Q82" s="48">
        <f t="shared" ref="Q82:R84" si="45">SUM(M82+O82)</f>
        <v>0</v>
      </c>
      <c r="R82" s="48">
        <f t="shared" si="45"/>
        <v>0</v>
      </c>
    </row>
    <row r="83" spans="2:18" x14ac:dyDescent="0.25">
      <c r="B83" s="44" t="s">
        <v>64</v>
      </c>
      <c r="C83" s="49">
        <v>1</v>
      </c>
      <c r="D83" s="49">
        <v>1180</v>
      </c>
      <c r="E83" s="49"/>
      <c r="F83" s="49"/>
      <c r="G83" s="49">
        <f t="shared" si="44"/>
        <v>1</v>
      </c>
      <c r="H83" s="49">
        <f t="shared" si="44"/>
        <v>1180</v>
      </c>
      <c r="L83" s="44" t="s">
        <v>64</v>
      </c>
      <c r="M83" s="49">
        <v>15</v>
      </c>
      <c r="N83" s="49">
        <v>23800</v>
      </c>
      <c r="O83" s="49">
        <v>1</v>
      </c>
      <c r="P83" s="49">
        <v>2150</v>
      </c>
      <c r="Q83" s="49">
        <f t="shared" si="45"/>
        <v>16</v>
      </c>
      <c r="R83" s="49">
        <f t="shared" si="45"/>
        <v>25950</v>
      </c>
    </row>
    <row r="84" spans="2:18" x14ac:dyDescent="0.25">
      <c r="B84" s="44" t="s">
        <v>65</v>
      </c>
      <c r="C84" s="49"/>
      <c r="D84" s="49"/>
      <c r="E84" s="49"/>
      <c r="F84" s="49"/>
      <c r="G84" s="49">
        <f t="shared" si="44"/>
        <v>0</v>
      </c>
      <c r="H84" s="49">
        <f t="shared" si="44"/>
        <v>0</v>
      </c>
      <c r="L84" s="44" t="s">
        <v>65</v>
      </c>
      <c r="M84" s="49">
        <v>34</v>
      </c>
      <c r="N84" s="49">
        <v>39216.090000000004</v>
      </c>
      <c r="O84" s="49">
        <v>2</v>
      </c>
      <c r="P84" s="49">
        <v>8500</v>
      </c>
      <c r="Q84" s="49">
        <f t="shared" si="45"/>
        <v>36</v>
      </c>
      <c r="R84" s="49">
        <f t="shared" si="45"/>
        <v>47716.090000000004</v>
      </c>
    </row>
    <row r="85" spans="2:18" x14ac:dyDescent="0.25">
      <c r="C85" s="50">
        <f t="shared" ref="C85:H85" si="46">SUM(C82:C84)</f>
        <v>5.6289999999999996</v>
      </c>
      <c r="D85" s="50">
        <f t="shared" si="46"/>
        <v>3294.5039999999999</v>
      </c>
      <c r="E85" s="50">
        <f t="shared" si="46"/>
        <v>0</v>
      </c>
      <c r="F85" s="50">
        <f t="shared" si="46"/>
        <v>0</v>
      </c>
      <c r="G85" s="50">
        <f t="shared" si="46"/>
        <v>5.6289999999999996</v>
      </c>
      <c r="H85" s="50">
        <f t="shared" si="46"/>
        <v>3294.5039999999999</v>
      </c>
      <c r="M85" s="50">
        <f t="shared" ref="M85:R85" si="47">SUM(M82:M84)</f>
        <v>49</v>
      </c>
      <c r="N85" s="50">
        <f t="shared" si="47"/>
        <v>63016.090000000004</v>
      </c>
      <c r="O85" s="50">
        <f t="shared" si="47"/>
        <v>3</v>
      </c>
      <c r="P85" s="50">
        <f t="shared" si="47"/>
        <v>10650</v>
      </c>
      <c r="Q85" s="50">
        <f t="shared" si="47"/>
        <v>52</v>
      </c>
      <c r="R85" s="50">
        <f t="shared" si="47"/>
        <v>73666.09</v>
      </c>
    </row>
    <row r="86" spans="2:18" x14ac:dyDescent="0.25">
      <c r="B86" s="68" t="s">
        <v>63</v>
      </c>
      <c r="C86" s="67">
        <f>C82</f>
        <v>4.6289999999999996</v>
      </c>
      <c r="D86" s="67">
        <f t="shared" ref="D86:H88" si="48">D82</f>
        <v>2114.5039999999999</v>
      </c>
      <c r="E86" s="67">
        <f t="shared" si="48"/>
        <v>0</v>
      </c>
      <c r="F86" s="67">
        <f t="shared" si="48"/>
        <v>0</v>
      </c>
      <c r="G86" s="67">
        <f t="shared" si="48"/>
        <v>4.6289999999999996</v>
      </c>
      <c r="H86" s="67">
        <f t="shared" si="48"/>
        <v>2114.5039999999999</v>
      </c>
      <c r="L86" s="68" t="s">
        <v>63</v>
      </c>
      <c r="M86" s="67">
        <f>M82</f>
        <v>0</v>
      </c>
      <c r="N86" s="67">
        <f t="shared" ref="N86:R88" si="49">N82</f>
        <v>0</v>
      </c>
      <c r="O86" s="67">
        <f t="shared" si="49"/>
        <v>0</v>
      </c>
      <c r="P86" s="67">
        <f t="shared" si="49"/>
        <v>0</v>
      </c>
      <c r="Q86" s="67">
        <f t="shared" si="49"/>
        <v>0</v>
      </c>
      <c r="R86" s="67">
        <f t="shared" si="49"/>
        <v>0</v>
      </c>
    </row>
    <row r="87" spans="2:18" x14ac:dyDescent="0.25">
      <c r="B87" s="68" t="s">
        <v>64</v>
      </c>
      <c r="C87" s="67">
        <f>C83</f>
        <v>1</v>
      </c>
      <c r="D87" s="67">
        <f t="shared" si="48"/>
        <v>1180</v>
      </c>
      <c r="E87" s="67">
        <f t="shared" si="48"/>
        <v>0</v>
      </c>
      <c r="F87" s="67">
        <f t="shared" si="48"/>
        <v>0</v>
      </c>
      <c r="G87" s="67">
        <f t="shared" si="48"/>
        <v>1</v>
      </c>
      <c r="H87" s="67">
        <f t="shared" si="48"/>
        <v>1180</v>
      </c>
      <c r="L87" s="68" t="s">
        <v>64</v>
      </c>
      <c r="M87" s="67">
        <f>M83</f>
        <v>15</v>
      </c>
      <c r="N87" s="67">
        <f t="shared" si="49"/>
        <v>23800</v>
      </c>
      <c r="O87" s="67">
        <f t="shared" si="49"/>
        <v>1</v>
      </c>
      <c r="P87" s="67">
        <f t="shared" si="49"/>
        <v>2150</v>
      </c>
      <c r="Q87" s="67">
        <f t="shared" si="49"/>
        <v>16</v>
      </c>
      <c r="R87" s="67">
        <f t="shared" si="49"/>
        <v>25950</v>
      </c>
    </row>
    <row r="88" spans="2:18" x14ac:dyDescent="0.25">
      <c r="B88" s="68" t="s">
        <v>65</v>
      </c>
      <c r="C88" s="67">
        <f>C84</f>
        <v>0</v>
      </c>
      <c r="D88" s="67">
        <f t="shared" si="48"/>
        <v>0</v>
      </c>
      <c r="E88" s="67">
        <f t="shared" si="48"/>
        <v>0</v>
      </c>
      <c r="F88" s="67">
        <f t="shared" si="48"/>
        <v>0</v>
      </c>
      <c r="G88" s="67">
        <f t="shared" si="48"/>
        <v>0</v>
      </c>
      <c r="H88" s="67">
        <f t="shared" si="48"/>
        <v>0</v>
      </c>
      <c r="L88" s="68" t="s">
        <v>65</v>
      </c>
      <c r="M88" s="67">
        <f>M84</f>
        <v>34</v>
      </c>
      <c r="N88" s="67">
        <f t="shared" si="49"/>
        <v>39216.090000000004</v>
      </c>
      <c r="O88" s="67">
        <f t="shared" si="49"/>
        <v>2</v>
      </c>
      <c r="P88" s="67">
        <f t="shared" si="49"/>
        <v>8500</v>
      </c>
      <c r="Q88" s="67">
        <f t="shared" si="49"/>
        <v>36</v>
      </c>
      <c r="R88" s="67">
        <f t="shared" si="49"/>
        <v>47716.090000000004</v>
      </c>
    </row>
    <row r="89" spans="2:18" x14ac:dyDescent="0.25">
      <c r="C89" s="62">
        <f t="shared" ref="C89:H89" si="50">SUM(C86:C88)</f>
        <v>5.6289999999999996</v>
      </c>
      <c r="D89" s="62">
        <f t="shared" si="50"/>
        <v>3294.5039999999999</v>
      </c>
      <c r="E89" s="62">
        <f t="shared" si="50"/>
        <v>0</v>
      </c>
      <c r="F89" s="62">
        <f t="shared" si="50"/>
        <v>0</v>
      </c>
      <c r="G89" s="62">
        <f t="shared" si="50"/>
        <v>5.6289999999999996</v>
      </c>
      <c r="H89" s="62">
        <f t="shared" si="50"/>
        <v>3294.5039999999999</v>
      </c>
      <c r="M89" s="62">
        <f t="shared" ref="M89:Q89" si="51">SUM(M86:M88)</f>
        <v>49</v>
      </c>
      <c r="N89" s="62">
        <f t="shared" si="51"/>
        <v>63016.090000000004</v>
      </c>
      <c r="O89" s="62">
        <f t="shared" si="51"/>
        <v>3</v>
      </c>
      <c r="P89" s="62">
        <f t="shared" si="51"/>
        <v>10650</v>
      </c>
      <c r="Q89" s="62">
        <f t="shared" si="51"/>
        <v>52</v>
      </c>
      <c r="R89" s="62">
        <f>SUM(R86:R88)</f>
        <v>73666.09</v>
      </c>
    </row>
    <row r="90" spans="2:18" x14ac:dyDescent="0.25">
      <c r="M90" s="50"/>
      <c r="N90" s="50"/>
      <c r="O90" s="50"/>
      <c r="P90" s="50"/>
      <c r="Q90" s="50"/>
      <c r="R90" s="50"/>
    </row>
    <row r="91" spans="2:18" ht="15.75" thickBot="1" x14ac:dyDescent="0.3">
      <c r="B91" s="54" t="s">
        <v>92</v>
      </c>
      <c r="L91" s="54" t="s">
        <v>91</v>
      </c>
    </row>
    <row r="92" spans="2:18" ht="15.75" thickBot="1" x14ac:dyDescent="0.3">
      <c r="B92" s="1" t="s">
        <v>84</v>
      </c>
      <c r="C92" s="88">
        <v>2019</v>
      </c>
      <c r="D92" s="89"/>
      <c r="E92" s="89"/>
      <c r="F92" s="89"/>
      <c r="G92" s="89"/>
      <c r="H92" s="90"/>
      <c r="M92" s="88">
        <v>2019</v>
      </c>
      <c r="N92" s="89"/>
      <c r="O92" s="89"/>
      <c r="P92" s="89"/>
      <c r="Q92" s="89"/>
      <c r="R92" s="90"/>
    </row>
    <row r="93" spans="2:18" ht="15.75" thickBot="1" x14ac:dyDescent="0.3">
      <c r="B93" s="47"/>
      <c r="C93" s="88" t="s">
        <v>108</v>
      </c>
      <c r="D93" s="90"/>
      <c r="E93" s="88" t="s">
        <v>109</v>
      </c>
      <c r="F93" s="90"/>
      <c r="G93" s="89" t="s">
        <v>67</v>
      </c>
      <c r="H93" s="90"/>
      <c r="L93" s="47"/>
      <c r="M93" s="88" t="s">
        <v>108</v>
      </c>
      <c r="N93" s="90"/>
      <c r="O93" s="88" t="s">
        <v>109</v>
      </c>
      <c r="P93" s="90"/>
      <c r="Q93" s="89" t="s">
        <v>67</v>
      </c>
      <c r="R93" s="90"/>
    </row>
    <row r="94" spans="2:18" x14ac:dyDescent="0.25">
      <c r="B94" s="45" t="s">
        <v>63</v>
      </c>
      <c r="C94" s="48">
        <v>421.85300000000001</v>
      </c>
      <c r="D94" s="48">
        <v>20872.043599999997</v>
      </c>
      <c r="E94" s="48"/>
      <c r="F94" s="48"/>
      <c r="G94" s="48">
        <f t="shared" ref="G94:H96" si="52">SUM(C94+E94)</f>
        <v>421.85300000000001</v>
      </c>
      <c r="H94" s="48">
        <f t="shared" si="52"/>
        <v>20872.043599999997</v>
      </c>
      <c r="L94" s="45" t="s">
        <v>63</v>
      </c>
      <c r="M94" s="48"/>
      <c r="N94" s="48"/>
      <c r="O94" s="48"/>
      <c r="P94" s="48"/>
      <c r="Q94" s="48">
        <f t="shared" ref="Q94:R96" si="53">SUM(M94+O94)</f>
        <v>0</v>
      </c>
      <c r="R94" s="48">
        <f t="shared" si="53"/>
        <v>0</v>
      </c>
    </row>
    <row r="95" spans="2:18" x14ac:dyDescent="0.25">
      <c r="B95" s="44" t="s">
        <v>64</v>
      </c>
      <c r="C95" s="49">
        <v>73.917000000000002</v>
      </c>
      <c r="D95" s="49">
        <v>23070.620000000003</v>
      </c>
      <c r="E95" s="49">
        <v>7.258</v>
      </c>
      <c r="F95" s="49">
        <v>2533.04</v>
      </c>
      <c r="G95" s="49">
        <f t="shared" si="52"/>
        <v>81.174999999999997</v>
      </c>
      <c r="H95" s="49">
        <f t="shared" si="52"/>
        <v>25603.660000000003</v>
      </c>
      <c r="L95" s="44" t="s">
        <v>64</v>
      </c>
      <c r="M95" s="49">
        <v>175</v>
      </c>
      <c r="N95" s="49">
        <v>4500</v>
      </c>
      <c r="O95" s="49">
        <v>150</v>
      </c>
      <c r="P95" s="49">
        <v>3130.5</v>
      </c>
      <c r="Q95" s="49">
        <f t="shared" si="53"/>
        <v>325</v>
      </c>
      <c r="R95" s="49">
        <f t="shared" si="53"/>
        <v>7630.5</v>
      </c>
    </row>
    <row r="96" spans="2:18" x14ac:dyDescent="0.25">
      <c r="B96" s="44" t="s">
        <v>65</v>
      </c>
      <c r="C96" s="49">
        <v>533.99400000000003</v>
      </c>
      <c r="D96" s="49">
        <v>107035.38000000002</v>
      </c>
      <c r="E96" s="49">
        <v>259.91299999999995</v>
      </c>
      <c r="F96" s="49">
        <v>47082.796000000002</v>
      </c>
      <c r="G96" s="49">
        <f t="shared" si="52"/>
        <v>793.90699999999993</v>
      </c>
      <c r="H96" s="49">
        <f t="shared" si="52"/>
        <v>154118.17600000004</v>
      </c>
      <c r="L96" s="44" t="s">
        <v>65</v>
      </c>
      <c r="M96" s="49">
        <v>7500</v>
      </c>
      <c r="N96" s="49">
        <v>106740</v>
      </c>
      <c r="O96" s="49">
        <v>4200</v>
      </c>
      <c r="P96" s="49">
        <v>61140</v>
      </c>
      <c r="Q96" s="49">
        <f t="shared" si="53"/>
        <v>11700</v>
      </c>
      <c r="R96" s="49">
        <f t="shared" si="53"/>
        <v>167880</v>
      </c>
    </row>
    <row r="97" spans="2:18" x14ac:dyDescent="0.25">
      <c r="C97" s="50">
        <f t="shared" ref="C97:H97" si="54">SUM(C94:C96)</f>
        <v>1029.7640000000001</v>
      </c>
      <c r="D97" s="50">
        <f t="shared" si="54"/>
        <v>150978.04360000003</v>
      </c>
      <c r="E97" s="50">
        <f t="shared" si="54"/>
        <v>267.17099999999994</v>
      </c>
      <c r="F97" s="50">
        <f t="shared" si="54"/>
        <v>49615.836000000003</v>
      </c>
      <c r="G97" s="50">
        <f t="shared" si="54"/>
        <v>1296.9349999999999</v>
      </c>
      <c r="H97" s="50">
        <f t="shared" si="54"/>
        <v>200593.87960000004</v>
      </c>
      <c r="M97" s="50">
        <f t="shared" ref="M97:R97" si="55">SUM(M94:M96)</f>
        <v>7675</v>
      </c>
      <c r="N97" s="50">
        <f t="shared" si="55"/>
        <v>111240</v>
      </c>
      <c r="O97" s="50">
        <f t="shared" si="55"/>
        <v>4350</v>
      </c>
      <c r="P97" s="50">
        <f t="shared" si="55"/>
        <v>64270.5</v>
      </c>
      <c r="Q97" s="50">
        <f t="shared" si="55"/>
        <v>12025</v>
      </c>
      <c r="R97" s="50">
        <f t="shared" si="55"/>
        <v>175510.5</v>
      </c>
    </row>
    <row r="98" spans="2:18" x14ac:dyDescent="0.25">
      <c r="B98" s="68" t="s">
        <v>63</v>
      </c>
      <c r="C98" s="67">
        <f>C94</f>
        <v>421.85300000000001</v>
      </c>
      <c r="D98" s="67">
        <f t="shared" ref="D98:H100" si="56">D94</f>
        <v>20872.043599999997</v>
      </c>
      <c r="E98" s="67">
        <f t="shared" si="56"/>
        <v>0</v>
      </c>
      <c r="F98" s="67">
        <f t="shared" si="56"/>
        <v>0</v>
      </c>
      <c r="G98" s="67">
        <f t="shared" si="56"/>
        <v>421.85300000000001</v>
      </c>
      <c r="H98" s="67">
        <f t="shared" si="56"/>
        <v>20872.043599999997</v>
      </c>
      <c r="L98" s="68" t="s">
        <v>63</v>
      </c>
      <c r="M98" s="67">
        <f>M94</f>
        <v>0</v>
      </c>
      <c r="N98" s="67">
        <f t="shared" ref="N98:R100" si="57">N94</f>
        <v>0</v>
      </c>
      <c r="O98" s="67">
        <f t="shared" si="57"/>
        <v>0</v>
      </c>
      <c r="P98" s="67">
        <f t="shared" si="57"/>
        <v>0</v>
      </c>
      <c r="Q98" s="67">
        <f t="shared" si="57"/>
        <v>0</v>
      </c>
      <c r="R98" s="67">
        <f t="shared" si="57"/>
        <v>0</v>
      </c>
    </row>
    <row r="99" spans="2:18" x14ac:dyDescent="0.25">
      <c r="B99" s="68" t="s">
        <v>64</v>
      </c>
      <c r="C99" s="67">
        <f>C95</f>
        <v>73.917000000000002</v>
      </c>
      <c r="D99" s="67">
        <f t="shared" si="56"/>
        <v>23070.620000000003</v>
      </c>
      <c r="E99" s="67">
        <f t="shared" si="56"/>
        <v>7.258</v>
      </c>
      <c r="F99" s="67">
        <f t="shared" si="56"/>
        <v>2533.04</v>
      </c>
      <c r="G99" s="67">
        <f t="shared" si="56"/>
        <v>81.174999999999997</v>
      </c>
      <c r="H99" s="67">
        <f t="shared" si="56"/>
        <v>25603.660000000003</v>
      </c>
      <c r="L99" s="68" t="s">
        <v>64</v>
      </c>
      <c r="M99" s="67">
        <f>M95</f>
        <v>175</v>
      </c>
      <c r="N99" s="67">
        <f t="shared" si="57"/>
        <v>4500</v>
      </c>
      <c r="O99" s="67">
        <f t="shared" si="57"/>
        <v>150</v>
      </c>
      <c r="P99" s="67">
        <f t="shared" si="57"/>
        <v>3130.5</v>
      </c>
      <c r="Q99" s="67">
        <f t="shared" si="57"/>
        <v>325</v>
      </c>
      <c r="R99" s="67">
        <f t="shared" si="57"/>
        <v>7630.5</v>
      </c>
    </row>
    <row r="100" spans="2:18" x14ac:dyDescent="0.25">
      <c r="B100" s="68" t="s">
        <v>65</v>
      </c>
      <c r="C100" s="67">
        <f>C96</f>
        <v>533.99400000000003</v>
      </c>
      <c r="D100" s="67">
        <f t="shared" si="56"/>
        <v>107035.38000000002</v>
      </c>
      <c r="E100" s="67">
        <f t="shared" si="56"/>
        <v>259.91299999999995</v>
      </c>
      <c r="F100" s="67">
        <f t="shared" si="56"/>
        <v>47082.796000000002</v>
      </c>
      <c r="G100" s="67">
        <f t="shared" si="56"/>
        <v>793.90699999999993</v>
      </c>
      <c r="H100" s="67">
        <f t="shared" si="56"/>
        <v>154118.17600000004</v>
      </c>
      <c r="L100" s="68" t="s">
        <v>65</v>
      </c>
      <c r="M100" s="67">
        <f>M96</f>
        <v>7500</v>
      </c>
      <c r="N100" s="67">
        <f t="shared" si="57"/>
        <v>106740</v>
      </c>
      <c r="O100" s="67">
        <f t="shared" si="57"/>
        <v>4200</v>
      </c>
      <c r="P100" s="67">
        <f t="shared" si="57"/>
        <v>61140</v>
      </c>
      <c r="Q100" s="67">
        <f t="shared" si="57"/>
        <v>11700</v>
      </c>
      <c r="R100" s="67">
        <f t="shared" si="57"/>
        <v>167880</v>
      </c>
    </row>
    <row r="101" spans="2:18" x14ac:dyDescent="0.25">
      <c r="C101" s="62">
        <f t="shared" ref="C101:H101" si="58">SUM(C98:C100)</f>
        <v>1029.7640000000001</v>
      </c>
      <c r="D101" s="62">
        <f t="shared" si="58"/>
        <v>150978.04360000003</v>
      </c>
      <c r="E101" s="62">
        <f t="shared" si="58"/>
        <v>267.17099999999994</v>
      </c>
      <c r="F101" s="62">
        <f t="shared" si="58"/>
        <v>49615.836000000003</v>
      </c>
      <c r="G101" s="62">
        <f t="shared" si="58"/>
        <v>1296.9349999999999</v>
      </c>
      <c r="H101" s="62">
        <f t="shared" si="58"/>
        <v>200593.87960000004</v>
      </c>
      <c r="M101" s="62">
        <f t="shared" ref="M101:Q101" si="59">SUM(M98:M100)</f>
        <v>7675</v>
      </c>
      <c r="N101" s="62">
        <f t="shared" si="59"/>
        <v>111240</v>
      </c>
      <c r="O101" s="62">
        <f t="shared" si="59"/>
        <v>4350</v>
      </c>
      <c r="P101" s="62">
        <f t="shared" si="59"/>
        <v>64270.5</v>
      </c>
      <c r="Q101" s="62">
        <f t="shared" si="59"/>
        <v>12025</v>
      </c>
      <c r="R101" s="62">
        <f>SUM(R98:R100)</f>
        <v>175510.5</v>
      </c>
    </row>
    <row r="102" spans="2:18" x14ac:dyDescent="0.25">
      <c r="L102" s="55"/>
      <c r="M102" s="56"/>
      <c r="N102" s="56"/>
      <c r="O102" s="56"/>
      <c r="P102" s="56"/>
      <c r="Q102" s="56"/>
      <c r="R102" s="56"/>
    </row>
    <row r="103" spans="2:18" ht="15.75" thickBot="1" x14ac:dyDescent="0.3">
      <c r="B103" s="54" t="s">
        <v>90</v>
      </c>
      <c r="L103" s="54" t="s">
        <v>94</v>
      </c>
    </row>
    <row r="104" spans="2:18" ht="15.75" thickBot="1" x14ac:dyDescent="0.3">
      <c r="B104" s="1" t="s">
        <v>84</v>
      </c>
      <c r="C104" s="88">
        <v>2019</v>
      </c>
      <c r="D104" s="89"/>
      <c r="E104" s="89"/>
      <c r="F104" s="89"/>
      <c r="G104" s="89"/>
      <c r="H104" s="90"/>
      <c r="L104" s="1" t="s">
        <v>84</v>
      </c>
      <c r="M104" s="88">
        <v>2019</v>
      </c>
      <c r="N104" s="89"/>
      <c r="O104" s="89"/>
      <c r="P104" s="89"/>
      <c r="Q104" s="89"/>
      <c r="R104" s="90"/>
    </row>
    <row r="105" spans="2:18" ht="15.75" thickBot="1" x14ac:dyDescent="0.3">
      <c r="B105" s="47"/>
      <c r="C105" s="88" t="s">
        <v>108</v>
      </c>
      <c r="D105" s="90"/>
      <c r="E105" s="88" t="s">
        <v>109</v>
      </c>
      <c r="F105" s="90"/>
      <c r="G105" s="89" t="s">
        <v>67</v>
      </c>
      <c r="H105" s="90"/>
      <c r="L105" s="47"/>
      <c r="M105" s="88" t="s">
        <v>108</v>
      </c>
      <c r="N105" s="90"/>
      <c r="O105" s="88" t="s">
        <v>109</v>
      </c>
      <c r="P105" s="90"/>
      <c r="Q105" s="89" t="s">
        <v>67</v>
      </c>
      <c r="R105" s="90"/>
    </row>
    <row r="106" spans="2:18" x14ac:dyDescent="0.25">
      <c r="B106" s="45" t="s">
        <v>63</v>
      </c>
      <c r="C106" s="48"/>
      <c r="D106" s="48"/>
      <c r="E106" s="48"/>
      <c r="F106" s="48"/>
      <c r="G106" s="48">
        <f t="shared" ref="G106:H108" si="60">SUM(C106+E106)</f>
        <v>0</v>
      </c>
      <c r="H106" s="48">
        <f t="shared" si="60"/>
        <v>0</v>
      </c>
      <c r="L106" s="45" t="s">
        <v>63</v>
      </c>
      <c r="M106" s="48"/>
      <c r="N106" s="48"/>
      <c r="O106" s="48"/>
      <c r="P106" s="48"/>
      <c r="Q106" s="48">
        <f t="shared" ref="Q106:R108" si="61">SUM(M106+O106)</f>
        <v>0</v>
      </c>
      <c r="R106" s="48">
        <f t="shared" si="61"/>
        <v>0</v>
      </c>
    </row>
    <row r="107" spans="2:18" x14ac:dyDescent="0.25">
      <c r="B107" s="44" t="s">
        <v>64</v>
      </c>
      <c r="C107" s="49"/>
      <c r="D107" s="49"/>
      <c r="E107" s="49"/>
      <c r="F107" s="49"/>
      <c r="G107" s="49">
        <f t="shared" si="60"/>
        <v>0</v>
      </c>
      <c r="H107" s="49">
        <f t="shared" si="60"/>
        <v>0</v>
      </c>
      <c r="L107" s="44" t="s">
        <v>64</v>
      </c>
      <c r="M107" s="49"/>
      <c r="N107" s="49"/>
      <c r="O107" s="49"/>
      <c r="P107" s="49"/>
      <c r="Q107" s="49">
        <f t="shared" si="61"/>
        <v>0</v>
      </c>
      <c r="R107" s="49">
        <f t="shared" si="61"/>
        <v>0</v>
      </c>
    </row>
    <row r="108" spans="2:18" x14ac:dyDescent="0.25">
      <c r="B108" s="44" t="s">
        <v>65</v>
      </c>
      <c r="C108" s="49"/>
      <c r="D108" s="49"/>
      <c r="E108" s="49"/>
      <c r="F108" s="49"/>
      <c r="G108" s="49">
        <f t="shared" si="60"/>
        <v>0</v>
      </c>
      <c r="H108" s="49">
        <f t="shared" si="60"/>
        <v>0</v>
      </c>
      <c r="L108" s="44" t="s">
        <v>65</v>
      </c>
      <c r="M108" s="49">
        <v>184</v>
      </c>
      <c r="N108" s="49">
        <v>8280</v>
      </c>
      <c r="O108" s="49"/>
      <c r="P108" s="49"/>
      <c r="Q108" s="49">
        <f t="shared" si="61"/>
        <v>184</v>
      </c>
      <c r="R108" s="49">
        <f t="shared" si="61"/>
        <v>8280</v>
      </c>
    </row>
    <row r="109" spans="2:18" x14ac:dyDescent="0.25">
      <c r="C109" s="50">
        <f t="shared" ref="C109:H109" si="62">SUM(C106:C108)</f>
        <v>0</v>
      </c>
      <c r="D109" s="50">
        <f t="shared" si="62"/>
        <v>0</v>
      </c>
      <c r="E109" s="50">
        <f t="shared" si="62"/>
        <v>0</v>
      </c>
      <c r="F109" s="50">
        <f t="shared" si="62"/>
        <v>0</v>
      </c>
      <c r="G109" s="50">
        <f t="shared" si="62"/>
        <v>0</v>
      </c>
      <c r="H109" s="50">
        <f t="shared" si="62"/>
        <v>0</v>
      </c>
      <c r="M109" s="50">
        <f t="shared" ref="M109:R109" si="63">SUM(M106:M108)</f>
        <v>184</v>
      </c>
      <c r="N109" s="50">
        <f t="shared" si="63"/>
        <v>8280</v>
      </c>
      <c r="O109" s="50">
        <f t="shared" si="63"/>
        <v>0</v>
      </c>
      <c r="P109" s="50">
        <f t="shared" si="63"/>
        <v>0</v>
      </c>
      <c r="Q109" s="50">
        <f t="shared" si="63"/>
        <v>184</v>
      </c>
      <c r="R109" s="50">
        <f t="shared" si="63"/>
        <v>8280</v>
      </c>
    </row>
    <row r="110" spans="2:18" x14ac:dyDescent="0.25">
      <c r="B110" s="68" t="s">
        <v>63</v>
      </c>
      <c r="C110" s="67">
        <f>C106</f>
        <v>0</v>
      </c>
      <c r="D110" s="67">
        <f t="shared" ref="D110:H112" si="64">D106</f>
        <v>0</v>
      </c>
      <c r="E110" s="67">
        <f t="shared" si="64"/>
        <v>0</v>
      </c>
      <c r="F110" s="67">
        <f t="shared" si="64"/>
        <v>0</v>
      </c>
      <c r="G110" s="67">
        <f t="shared" si="64"/>
        <v>0</v>
      </c>
      <c r="H110" s="67">
        <f t="shared" si="64"/>
        <v>0</v>
      </c>
      <c r="L110" s="68" t="s">
        <v>63</v>
      </c>
      <c r="M110" s="67">
        <f>M106</f>
        <v>0</v>
      </c>
      <c r="N110" s="67">
        <f t="shared" ref="N110:R112" si="65">N106</f>
        <v>0</v>
      </c>
      <c r="O110" s="67">
        <f t="shared" si="65"/>
        <v>0</v>
      </c>
      <c r="P110" s="67">
        <f t="shared" si="65"/>
        <v>0</v>
      </c>
      <c r="Q110" s="67">
        <f t="shared" si="65"/>
        <v>0</v>
      </c>
      <c r="R110" s="67">
        <f t="shared" si="65"/>
        <v>0</v>
      </c>
    </row>
    <row r="111" spans="2:18" x14ac:dyDescent="0.25">
      <c r="B111" s="68" t="s">
        <v>64</v>
      </c>
      <c r="C111" s="67">
        <f>C107</f>
        <v>0</v>
      </c>
      <c r="D111" s="67">
        <f t="shared" si="64"/>
        <v>0</v>
      </c>
      <c r="E111" s="67">
        <f t="shared" si="64"/>
        <v>0</v>
      </c>
      <c r="F111" s="67">
        <f t="shared" si="64"/>
        <v>0</v>
      </c>
      <c r="G111" s="67">
        <f t="shared" si="64"/>
        <v>0</v>
      </c>
      <c r="H111" s="67">
        <f t="shared" si="64"/>
        <v>0</v>
      </c>
      <c r="L111" s="68" t="s">
        <v>64</v>
      </c>
      <c r="M111" s="67">
        <f>M107</f>
        <v>0</v>
      </c>
      <c r="N111" s="67">
        <f t="shared" si="65"/>
        <v>0</v>
      </c>
      <c r="O111" s="67">
        <f t="shared" si="65"/>
        <v>0</v>
      </c>
      <c r="P111" s="67">
        <f t="shared" si="65"/>
        <v>0</v>
      </c>
      <c r="Q111" s="67">
        <f t="shared" si="65"/>
        <v>0</v>
      </c>
      <c r="R111" s="67">
        <f t="shared" si="65"/>
        <v>0</v>
      </c>
    </row>
    <row r="112" spans="2:18" x14ac:dyDescent="0.25">
      <c r="B112" s="68" t="s">
        <v>65</v>
      </c>
      <c r="C112" s="67">
        <f>C108</f>
        <v>0</v>
      </c>
      <c r="D112" s="67">
        <f t="shared" si="64"/>
        <v>0</v>
      </c>
      <c r="E112" s="67">
        <f t="shared" si="64"/>
        <v>0</v>
      </c>
      <c r="F112" s="67">
        <f t="shared" si="64"/>
        <v>0</v>
      </c>
      <c r="G112" s="67">
        <f t="shared" si="64"/>
        <v>0</v>
      </c>
      <c r="H112" s="67">
        <f t="shared" si="64"/>
        <v>0</v>
      </c>
      <c r="L112" s="68" t="s">
        <v>65</v>
      </c>
      <c r="M112" s="67">
        <f>M108</f>
        <v>184</v>
      </c>
      <c r="N112" s="67">
        <f t="shared" si="65"/>
        <v>8280</v>
      </c>
      <c r="O112" s="67">
        <f t="shared" si="65"/>
        <v>0</v>
      </c>
      <c r="P112" s="67">
        <f t="shared" si="65"/>
        <v>0</v>
      </c>
      <c r="Q112" s="67">
        <f t="shared" si="65"/>
        <v>184</v>
      </c>
      <c r="R112" s="67">
        <f t="shared" si="65"/>
        <v>8280</v>
      </c>
    </row>
    <row r="115" spans="2:18" ht="15.75" thickBot="1" x14ac:dyDescent="0.3">
      <c r="B115" s="54" t="s">
        <v>99</v>
      </c>
      <c r="L115" s="54" t="s">
        <v>100</v>
      </c>
    </row>
    <row r="116" spans="2:18" ht="15.75" thickBot="1" x14ac:dyDescent="0.3">
      <c r="B116" s="1" t="s">
        <v>84</v>
      </c>
      <c r="C116" s="88">
        <v>2019</v>
      </c>
      <c r="D116" s="89"/>
      <c r="E116" s="89"/>
      <c r="F116" s="89"/>
      <c r="G116" s="89"/>
      <c r="H116" s="90"/>
      <c r="L116" s="1" t="s">
        <v>84</v>
      </c>
      <c r="M116" s="88">
        <v>2019</v>
      </c>
      <c r="N116" s="89"/>
      <c r="O116" s="89"/>
      <c r="P116" s="89"/>
      <c r="Q116" s="89"/>
      <c r="R116" s="90"/>
    </row>
    <row r="117" spans="2:18" ht="15.75" thickBot="1" x14ac:dyDescent="0.3">
      <c r="B117" s="47"/>
      <c r="C117" s="88" t="s">
        <v>108</v>
      </c>
      <c r="D117" s="90"/>
      <c r="E117" s="88" t="s">
        <v>109</v>
      </c>
      <c r="F117" s="90"/>
      <c r="G117" s="89" t="s">
        <v>67</v>
      </c>
      <c r="H117" s="90"/>
      <c r="L117" s="47"/>
      <c r="M117" s="88" t="s">
        <v>108</v>
      </c>
      <c r="N117" s="90"/>
      <c r="O117" s="88" t="s">
        <v>109</v>
      </c>
      <c r="P117" s="90"/>
      <c r="Q117" s="89" t="s">
        <v>67</v>
      </c>
      <c r="R117" s="90"/>
    </row>
    <row r="118" spans="2:18" x14ac:dyDescent="0.25">
      <c r="B118" s="45" t="s">
        <v>63</v>
      </c>
      <c r="C118" s="48"/>
      <c r="D118" s="48"/>
      <c r="E118" s="48"/>
      <c r="F118" s="48"/>
      <c r="G118" s="48">
        <f t="shared" ref="G118:H120" si="66">SUM(C118+E118)</f>
        <v>0</v>
      </c>
      <c r="H118" s="48">
        <f t="shared" si="66"/>
        <v>0</v>
      </c>
      <c r="L118" s="45" t="s">
        <v>63</v>
      </c>
      <c r="M118" s="48"/>
      <c r="N118" s="48"/>
      <c r="O118" s="48"/>
      <c r="P118" s="48"/>
      <c r="Q118" s="48">
        <f t="shared" ref="Q118:R120" si="67">SUM(M118+O118)</f>
        <v>0</v>
      </c>
      <c r="R118" s="48">
        <f t="shared" si="67"/>
        <v>0</v>
      </c>
    </row>
    <row r="119" spans="2:18" x14ac:dyDescent="0.25">
      <c r="B119" s="44" t="s">
        <v>64</v>
      </c>
      <c r="C119" s="49">
        <v>55</v>
      </c>
      <c r="D119" s="49">
        <v>6790</v>
      </c>
      <c r="E119" s="49"/>
      <c r="F119" s="49"/>
      <c r="G119" s="49">
        <f t="shared" si="66"/>
        <v>55</v>
      </c>
      <c r="H119" s="49">
        <f t="shared" si="66"/>
        <v>6790</v>
      </c>
      <c r="L119" s="44" t="s">
        <v>64</v>
      </c>
      <c r="M119" s="49"/>
      <c r="N119" s="49"/>
      <c r="O119" s="49"/>
      <c r="P119" s="49"/>
      <c r="Q119" s="49">
        <f t="shared" si="67"/>
        <v>0</v>
      </c>
      <c r="R119" s="49">
        <f t="shared" si="67"/>
        <v>0</v>
      </c>
    </row>
    <row r="120" spans="2:18" x14ac:dyDescent="0.25">
      <c r="B120" s="44" t="s">
        <v>65</v>
      </c>
      <c r="C120" s="49">
        <v>75</v>
      </c>
      <c r="D120" s="49">
        <v>1325</v>
      </c>
      <c r="E120" s="49"/>
      <c r="F120" s="49"/>
      <c r="G120" s="49">
        <f t="shared" si="66"/>
        <v>75</v>
      </c>
      <c r="H120" s="49">
        <f t="shared" si="66"/>
        <v>1325</v>
      </c>
      <c r="L120" s="44" t="s">
        <v>65</v>
      </c>
      <c r="M120" s="49">
        <v>20</v>
      </c>
      <c r="N120" s="49">
        <v>5380</v>
      </c>
      <c r="O120" s="49">
        <v>25</v>
      </c>
      <c r="P120" s="49">
        <v>3125</v>
      </c>
      <c r="Q120" s="49">
        <f t="shared" si="67"/>
        <v>45</v>
      </c>
      <c r="R120" s="49">
        <f t="shared" si="67"/>
        <v>8505</v>
      </c>
    </row>
    <row r="121" spans="2:18" x14ac:dyDescent="0.25">
      <c r="C121" s="50">
        <f t="shared" ref="C121:H121" si="68">SUM(C118:C120)</f>
        <v>130</v>
      </c>
      <c r="D121" s="50">
        <f t="shared" si="68"/>
        <v>8115</v>
      </c>
      <c r="E121" s="50">
        <f t="shared" si="68"/>
        <v>0</v>
      </c>
      <c r="F121" s="50">
        <f t="shared" si="68"/>
        <v>0</v>
      </c>
      <c r="G121" s="50">
        <f t="shared" si="68"/>
        <v>130</v>
      </c>
      <c r="H121" s="50">
        <f t="shared" si="68"/>
        <v>8115</v>
      </c>
      <c r="M121" s="50">
        <f t="shared" ref="M121:R121" si="69">SUM(M118:M120)</f>
        <v>20</v>
      </c>
      <c r="N121" s="50">
        <f t="shared" si="69"/>
        <v>5380</v>
      </c>
      <c r="O121" s="50">
        <f t="shared" si="69"/>
        <v>25</v>
      </c>
      <c r="P121" s="50">
        <f t="shared" si="69"/>
        <v>3125</v>
      </c>
      <c r="Q121" s="50">
        <f t="shared" si="69"/>
        <v>45</v>
      </c>
      <c r="R121" s="50">
        <f t="shared" si="69"/>
        <v>8505</v>
      </c>
    </row>
    <row r="122" spans="2:18" x14ac:dyDescent="0.25">
      <c r="B122" s="68" t="s">
        <v>63</v>
      </c>
      <c r="C122" s="67">
        <f>C118</f>
        <v>0</v>
      </c>
      <c r="D122" s="67">
        <f t="shared" ref="D122:H124" si="70">D118</f>
        <v>0</v>
      </c>
      <c r="E122" s="67">
        <f t="shared" si="70"/>
        <v>0</v>
      </c>
      <c r="F122" s="67">
        <f t="shared" si="70"/>
        <v>0</v>
      </c>
      <c r="G122" s="67">
        <f t="shared" si="70"/>
        <v>0</v>
      </c>
      <c r="H122" s="67">
        <f t="shared" si="70"/>
        <v>0</v>
      </c>
      <c r="L122" s="68" t="s">
        <v>63</v>
      </c>
      <c r="M122" s="67">
        <f>M118</f>
        <v>0</v>
      </c>
      <c r="N122" s="67">
        <f t="shared" ref="N122:R124" si="71">N118</f>
        <v>0</v>
      </c>
      <c r="O122" s="67">
        <f t="shared" si="71"/>
        <v>0</v>
      </c>
      <c r="P122" s="67">
        <f t="shared" si="71"/>
        <v>0</v>
      </c>
      <c r="Q122" s="67">
        <f t="shared" si="71"/>
        <v>0</v>
      </c>
      <c r="R122" s="67">
        <f t="shared" si="71"/>
        <v>0</v>
      </c>
    </row>
    <row r="123" spans="2:18" x14ac:dyDescent="0.25">
      <c r="B123" s="68" t="s">
        <v>64</v>
      </c>
      <c r="C123" s="67">
        <f>C119</f>
        <v>55</v>
      </c>
      <c r="D123" s="67">
        <f t="shared" si="70"/>
        <v>6790</v>
      </c>
      <c r="E123" s="67">
        <f t="shared" si="70"/>
        <v>0</v>
      </c>
      <c r="F123" s="67">
        <f t="shared" si="70"/>
        <v>0</v>
      </c>
      <c r="G123" s="67">
        <f t="shared" si="70"/>
        <v>55</v>
      </c>
      <c r="H123" s="67">
        <f t="shared" si="70"/>
        <v>6790</v>
      </c>
      <c r="L123" s="68" t="s">
        <v>64</v>
      </c>
      <c r="M123" s="67">
        <f>M119</f>
        <v>0</v>
      </c>
      <c r="N123" s="67">
        <f t="shared" si="71"/>
        <v>0</v>
      </c>
      <c r="O123" s="67">
        <f t="shared" si="71"/>
        <v>0</v>
      </c>
      <c r="P123" s="67">
        <f t="shared" si="71"/>
        <v>0</v>
      </c>
      <c r="Q123" s="67">
        <f t="shared" si="71"/>
        <v>0</v>
      </c>
      <c r="R123" s="67">
        <f t="shared" si="71"/>
        <v>0</v>
      </c>
    </row>
    <row r="124" spans="2:18" x14ac:dyDescent="0.25">
      <c r="B124" s="68" t="s">
        <v>65</v>
      </c>
      <c r="C124" s="67">
        <f>C120</f>
        <v>75</v>
      </c>
      <c r="D124" s="67">
        <f t="shared" si="70"/>
        <v>1325</v>
      </c>
      <c r="E124" s="67">
        <f t="shared" si="70"/>
        <v>0</v>
      </c>
      <c r="F124" s="67">
        <f t="shared" si="70"/>
        <v>0</v>
      </c>
      <c r="G124" s="67">
        <f t="shared" si="70"/>
        <v>75</v>
      </c>
      <c r="H124" s="67">
        <f t="shared" si="70"/>
        <v>1325</v>
      </c>
      <c r="L124" s="68" t="s">
        <v>65</v>
      </c>
      <c r="M124" s="67">
        <f>M120</f>
        <v>20</v>
      </c>
      <c r="N124" s="67">
        <f t="shared" si="71"/>
        <v>5380</v>
      </c>
      <c r="O124" s="67">
        <f t="shared" si="71"/>
        <v>25</v>
      </c>
      <c r="P124" s="67">
        <f t="shared" si="71"/>
        <v>3125</v>
      </c>
      <c r="Q124" s="67">
        <f t="shared" si="71"/>
        <v>45</v>
      </c>
      <c r="R124" s="67">
        <f t="shared" si="71"/>
        <v>8505</v>
      </c>
    </row>
    <row r="125" spans="2:18" x14ac:dyDescent="0.25">
      <c r="C125" s="62">
        <f>SUM(C122:C124)</f>
        <v>130</v>
      </c>
      <c r="D125" s="62">
        <f t="shared" ref="D125:H125" si="72">SUM(D122:D124)</f>
        <v>8115</v>
      </c>
      <c r="E125" s="62">
        <f t="shared" si="72"/>
        <v>0</v>
      </c>
      <c r="F125" s="62">
        <f t="shared" si="72"/>
        <v>0</v>
      </c>
      <c r="G125" s="62">
        <f t="shared" si="72"/>
        <v>130</v>
      </c>
      <c r="H125" s="62">
        <f t="shared" si="72"/>
        <v>8115</v>
      </c>
      <c r="M125" s="62">
        <f>SUM(M122:M124)</f>
        <v>20</v>
      </c>
      <c r="N125" s="62">
        <f t="shared" ref="N125:R125" si="73">SUM(N122:N124)</f>
        <v>5380</v>
      </c>
      <c r="O125" s="62">
        <f t="shared" si="73"/>
        <v>25</v>
      </c>
      <c r="P125" s="62">
        <f t="shared" si="73"/>
        <v>3125</v>
      </c>
      <c r="Q125" s="62">
        <f t="shared" si="73"/>
        <v>45</v>
      </c>
      <c r="R125" s="62">
        <f t="shared" si="73"/>
        <v>8505</v>
      </c>
    </row>
    <row r="126" spans="2:18" x14ac:dyDescent="0.25">
      <c r="C126" s="50"/>
      <c r="D126" s="50"/>
      <c r="E126" s="50"/>
      <c r="F126" s="50"/>
      <c r="G126" s="50"/>
      <c r="H126" s="50"/>
      <c r="L126" s="54"/>
    </row>
    <row r="127" spans="2:18" ht="15.75" thickBot="1" x14ac:dyDescent="0.3">
      <c r="B127" s="54" t="s">
        <v>102</v>
      </c>
      <c r="L127" s="54" t="s">
        <v>103</v>
      </c>
    </row>
    <row r="128" spans="2:18" ht="15.75" thickBot="1" x14ac:dyDescent="0.3">
      <c r="B128" s="1" t="s">
        <v>84</v>
      </c>
      <c r="C128" s="88">
        <v>2019</v>
      </c>
      <c r="D128" s="89"/>
      <c r="E128" s="89"/>
      <c r="F128" s="89"/>
      <c r="G128" s="89"/>
      <c r="H128" s="90"/>
      <c r="L128" s="1" t="s">
        <v>84</v>
      </c>
      <c r="M128" s="88">
        <v>2019</v>
      </c>
      <c r="N128" s="89"/>
      <c r="O128" s="89"/>
      <c r="P128" s="89"/>
      <c r="Q128" s="89"/>
      <c r="R128" s="90"/>
    </row>
    <row r="129" spans="2:18" ht="15.75" thickBot="1" x14ac:dyDescent="0.3">
      <c r="B129" s="47"/>
      <c r="C129" s="88" t="s">
        <v>108</v>
      </c>
      <c r="D129" s="90"/>
      <c r="E129" s="88" t="s">
        <v>109</v>
      </c>
      <c r="F129" s="90"/>
      <c r="G129" s="89" t="s">
        <v>67</v>
      </c>
      <c r="H129" s="90"/>
      <c r="L129" s="47"/>
      <c r="M129" s="88" t="s">
        <v>108</v>
      </c>
      <c r="N129" s="90"/>
      <c r="O129" s="88" t="s">
        <v>109</v>
      </c>
      <c r="P129" s="90"/>
      <c r="Q129" s="69" t="s">
        <v>67</v>
      </c>
      <c r="R129" s="70"/>
    </row>
    <row r="130" spans="2:18" x14ac:dyDescent="0.25">
      <c r="B130" s="45" t="s">
        <v>63</v>
      </c>
      <c r="C130" s="48"/>
      <c r="D130" s="48"/>
      <c r="E130" s="48"/>
      <c r="F130" s="48"/>
      <c r="G130" s="48">
        <f t="shared" ref="G130:H132" si="74">SUM(C130+E130)</f>
        <v>0</v>
      </c>
      <c r="H130" s="48">
        <f t="shared" si="74"/>
        <v>0</v>
      </c>
      <c r="L130" s="45" t="s">
        <v>63</v>
      </c>
      <c r="M130" s="48"/>
      <c r="N130" s="48"/>
      <c r="O130" s="48"/>
      <c r="P130" s="48"/>
      <c r="Q130" s="48">
        <f t="shared" ref="Q130:R132" si="75">SUM(M130+O130)</f>
        <v>0</v>
      </c>
      <c r="R130" s="48">
        <f t="shared" si="75"/>
        <v>0</v>
      </c>
    </row>
    <row r="131" spans="2:18" x14ac:dyDescent="0.25">
      <c r="B131" s="44" t="s">
        <v>64</v>
      </c>
      <c r="C131" s="49"/>
      <c r="D131" s="49"/>
      <c r="E131" s="49"/>
      <c r="F131" s="49"/>
      <c r="G131" s="49">
        <f t="shared" si="74"/>
        <v>0</v>
      </c>
      <c r="H131" s="49">
        <f t="shared" si="74"/>
        <v>0</v>
      </c>
      <c r="L131" s="44" t="s">
        <v>64</v>
      </c>
      <c r="M131" s="49"/>
      <c r="N131" s="49"/>
      <c r="O131" s="49"/>
      <c r="P131" s="49"/>
      <c r="Q131" s="49">
        <f t="shared" si="75"/>
        <v>0</v>
      </c>
      <c r="R131" s="49">
        <f t="shared" si="75"/>
        <v>0</v>
      </c>
    </row>
    <row r="132" spans="2:18" x14ac:dyDescent="0.25">
      <c r="B132" s="44" t="s">
        <v>65</v>
      </c>
      <c r="C132" s="49">
        <v>816</v>
      </c>
      <c r="D132" s="49">
        <v>7316.8</v>
      </c>
      <c r="E132" s="49"/>
      <c r="F132" s="49"/>
      <c r="G132" s="49">
        <f t="shared" si="74"/>
        <v>816</v>
      </c>
      <c r="H132" s="49">
        <f t="shared" si="74"/>
        <v>7316.8</v>
      </c>
      <c r="L132" s="44" t="s">
        <v>65</v>
      </c>
      <c r="M132" s="49">
        <v>50</v>
      </c>
      <c r="N132" s="49">
        <v>29485</v>
      </c>
      <c r="O132" s="49"/>
      <c r="P132" s="49"/>
      <c r="Q132" s="49">
        <f t="shared" si="75"/>
        <v>50</v>
      </c>
      <c r="R132" s="49">
        <f t="shared" si="75"/>
        <v>29485</v>
      </c>
    </row>
    <row r="133" spans="2:18" x14ac:dyDescent="0.25">
      <c r="C133" s="50">
        <f t="shared" ref="C133:H133" si="76">SUM(C130:C132)</f>
        <v>816</v>
      </c>
      <c r="D133" s="50">
        <f t="shared" si="76"/>
        <v>7316.8</v>
      </c>
      <c r="E133" s="50">
        <f t="shared" si="76"/>
        <v>0</v>
      </c>
      <c r="F133" s="50">
        <f t="shared" si="76"/>
        <v>0</v>
      </c>
      <c r="G133" s="50">
        <f t="shared" si="76"/>
        <v>816</v>
      </c>
      <c r="H133" s="50">
        <f t="shared" si="76"/>
        <v>7316.8</v>
      </c>
      <c r="M133" s="50">
        <f t="shared" ref="M133:R133" si="77">SUM(M130:M132)</f>
        <v>50</v>
      </c>
      <c r="N133" s="50">
        <f t="shared" si="77"/>
        <v>29485</v>
      </c>
      <c r="O133" s="50">
        <f t="shared" si="77"/>
        <v>0</v>
      </c>
      <c r="P133" s="50">
        <f t="shared" si="77"/>
        <v>0</v>
      </c>
      <c r="Q133" s="50">
        <f t="shared" si="77"/>
        <v>50</v>
      </c>
      <c r="R133" s="50">
        <f t="shared" si="77"/>
        <v>29485</v>
      </c>
    </row>
    <row r="134" spans="2:18" x14ac:dyDescent="0.25">
      <c r="B134" s="68" t="s">
        <v>63</v>
      </c>
      <c r="C134" s="67">
        <f>C130</f>
        <v>0</v>
      </c>
      <c r="D134" s="67">
        <f t="shared" ref="D134:H136" si="78">D130</f>
        <v>0</v>
      </c>
      <c r="E134" s="67">
        <f t="shared" si="78"/>
        <v>0</v>
      </c>
      <c r="F134" s="67">
        <f t="shared" si="78"/>
        <v>0</v>
      </c>
      <c r="G134" s="67">
        <f t="shared" si="78"/>
        <v>0</v>
      </c>
      <c r="H134" s="67">
        <f t="shared" si="78"/>
        <v>0</v>
      </c>
      <c r="L134" s="68" t="s">
        <v>63</v>
      </c>
      <c r="M134" s="67">
        <f>M130</f>
        <v>0</v>
      </c>
      <c r="N134" s="67">
        <f t="shared" ref="N134:R136" si="79">N130</f>
        <v>0</v>
      </c>
      <c r="O134" s="67">
        <f t="shared" si="79"/>
        <v>0</v>
      </c>
      <c r="P134" s="67">
        <f t="shared" si="79"/>
        <v>0</v>
      </c>
      <c r="Q134" s="67">
        <f t="shared" si="79"/>
        <v>0</v>
      </c>
      <c r="R134" s="67">
        <f t="shared" si="79"/>
        <v>0</v>
      </c>
    </row>
    <row r="135" spans="2:18" x14ac:dyDescent="0.25">
      <c r="B135" s="68" t="s">
        <v>64</v>
      </c>
      <c r="C135" s="67">
        <f>C131</f>
        <v>0</v>
      </c>
      <c r="D135" s="67">
        <f t="shared" si="78"/>
        <v>0</v>
      </c>
      <c r="E135" s="67">
        <f t="shared" si="78"/>
        <v>0</v>
      </c>
      <c r="F135" s="67">
        <f t="shared" si="78"/>
        <v>0</v>
      </c>
      <c r="G135" s="67">
        <f t="shared" si="78"/>
        <v>0</v>
      </c>
      <c r="H135" s="67">
        <f t="shared" si="78"/>
        <v>0</v>
      </c>
      <c r="L135" s="68" t="s">
        <v>64</v>
      </c>
      <c r="M135" s="67">
        <f>M131</f>
        <v>0</v>
      </c>
      <c r="N135" s="67">
        <f t="shared" si="79"/>
        <v>0</v>
      </c>
      <c r="O135" s="67">
        <f t="shared" si="79"/>
        <v>0</v>
      </c>
      <c r="P135" s="67">
        <f t="shared" si="79"/>
        <v>0</v>
      </c>
      <c r="Q135" s="67">
        <f t="shared" si="79"/>
        <v>0</v>
      </c>
      <c r="R135" s="67">
        <f t="shared" si="79"/>
        <v>0</v>
      </c>
    </row>
    <row r="136" spans="2:18" x14ac:dyDescent="0.25">
      <c r="B136" s="68" t="s">
        <v>65</v>
      </c>
      <c r="C136" s="67">
        <f>C132</f>
        <v>816</v>
      </c>
      <c r="D136" s="67">
        <f t="shared" si="78"/>
        <v>7316.8</v>
      </c>
      <c r="E136" s="67">
        <f t="shared" si="78"/>
        <v>0</v>
      </c>
      <c r="F136" s="67">
        <f t="shared" si="78"/>
        <v>0</v>
      </c>
      <c r="G136" s="67">
        <f t="shared" si="78"/>
        <v>816</v>
      </c>
      <c r="H136" s="67">
        <f t="shared" si="78"/>
        <v>7316.8</v>
      </c>
      <c r="L136" s="68" t="s">
        <v>65</v>
      </c>
      <c r="M136" s="67">
        <f>M132</f>
        <v>50</v>
      </c>
      <c r="N136" s="67">
        <f t="shared" si="79"/>
        <v>29485</v>
      </c>
      <c r="O136" s="67">
        <f t="shared" si="79"/>
        <v>0</v>
      </c>
      <c r="P136" s="67">
        <f t="shared" si="79"/>
        <v>0</v>
      </c>
      <c r="Q136" s="67">
        <f t="shared" si="79"/>
        <v>50</v>
      </c>
      <c r="R136" s="67">
        <f t="shared" si="79"/>
        <v>29485</v>
      </c>
    </row>
    <row r="137" spans="2:18" x14ac:dyDescent="0.25">
      <c r="B137" s="68"/>
      <c r="C137" s="62">
        <f>SUM(C134:C136)</f>
        <v>816</v>
      </c>
      <c r="D137" s="62">
        <f t="shared" ref="D137:H137" si="80">SUM(D134:D136)</f>
        <v>7316.8</v>
      </c>
      <c r="E137" s="62">
        <f t="shared" si="80"/>
        <v>0</v>
      </c>
      <c r="F137" s="62">
        <f t="shared" si="80"/>
        <v>0</v>
      </c>
      <c r="G137" s="62">
        <f t="shared" si="80"/>
        <v>816</v>
      </c>
      <c r="H137" s="62">
        <f t="shared" si="80"/>
        <v>7316.8</v>
      </c>
      <c r="M137" s="62">
        <f>SUM(M134:M136)</f>
        <v>50</v>
      </c>
      <c r="N137" s="62">
        <f t="shared" ref="N137:R137" si="81">SUM(N134:N136)</f>
        <v>29485</v>
      </c>
      <c r="O137" s="62">
        <f t="shared" si="81"/>
        <v>0</v>
      </c>
      <c r="P137" s="62">
        <f t="shared" si="81"/>
        <v>0</v>
      </c>
      <c r="Q137" s="62">
        <f t="shared" si="81"/>
        <v>50</v>
      </c>
      <c r="R137" s="62">
        <f t="shared" si="81"/>
        <v>29485</v>
      </c>
    </row>
    <row r="138" spans="2:18" x14ac:dyDescent="0.25">
      <c r="C138" s="50"/>
      <c r="D138" s="50"/>
      <c r="E138" s="50"/>
      <c r="F138" s="50"/>
      <c r="G138" s="50"/>
      <c r="H138" s="50"/>
    </row>
    <row r="139" spans="2:18" ht="15.75" thickBot="1" x14ac:dyDescent="0.3">
      <c r="B139" s="54" t="s">
        <v>95</v>
      </c>
      <c r="L139" s="54" t="s">
        <v>97</v>
      </c>
    </row>
    <row r="140" spans="2:18" ht="15.75" thickBot="1" x14ac:dyDescent="0.3">
      <c r="B140" s="1" t="s">
        <v>84</v>
      </c>
      <c r="C140" s="88">
        <v>2019</v>
      </c>
      <c r="D140" s="89"/>
      <c r="E140" s="89"/>
      <c r="F140" s="89"/>
      <c r="G140" s="89"/>
      <c r="H140" s="90"/>
      <c r="L140" s="1" t="s">
        <v>84</v>
      </c>
      <c r="M140" s="88">
        <v>2019</v>
      </c>
      <c r="N140" s="89"/>
      <c r="O140" s="89"/>
      <c r="P140" s="89"/>
      <c r="Q140" s="89"/>
      <c r="R140" s="90"/>
    </row>
    <row r="141" spans="2:18" ht="15.75" thickBot="1" x14ac:dyDescent="0.3">
      <c r="B141" s="47"/>
      <c r="C141" s="88" t="s">
        <v>108</v>
      </c>
      <c r="D141" s="90"/>
      <c r="E141" s="88" t="s">
        <v>109</v>
      </c>
      <c r="F141" s="90"/>
      <c r="G141" s="89" t="s">
        <v>67</v>
      </c>
      <c r="H141" s="90"/>
      <c r="L141" s="47"/>
      <c r="M141" s="88" t="s">
        <v>108</v>
      </c>
      <c r="N141" s="90"/>
      <c r="O141" s="88" t="s">
        <v>109</v>
      </c>
      <c r="P141" s="90"/>
      <c r="Q141" s="89" t="s">
        <v>67</v>
      </c>
      <c r="R141" s="90"/>
    </row>
    <row r="142" spans="2:18" x14ac:dyDescent="0.25">
      <c r="B142" s="45" t="s">
        <v>63</v>
      </c>
      <c r="C142" s="48"/>
      <c r="D142" s="48"/>
      <c r="E142" s="48"/>
      <c r="F142" s="48"/>
      <c r="G142" s="48">
        <f t="shared" ref="G142:H144" si="82">SUM(C142+E142)</f>
        <v>0</v>
      </c>
      <c r="H142" s="48">
        <f t="shared" si="82"/>
        <v>0</v>
      </c>
      <c r="L142" s="45" t="s">
        <v>63</v>
      </c>
      <c r="M142" s="48"/>
      <c r="N142" s="48"/>
      <c r="O142" s="48"/>
      <c r="P142" s="48"/>
      <c r="Q142" s="48">
        <f t="shared" ref="Q142:R144" si="83">SUM(M142+O142)</f>
        <v>0</v>
      </c>
      <c r="R142" s="48">
        <f t="shared" si="83"/>
        <v>0</v>
      </c>
    </row>
    <row r="143" spans="2:18" x14ac:dyDescent="0.25">
      <c r="B143" s="44" t="s">
        <v>64</v>
      </c>
      <c r="C143" s="49"/>
      <c r="D143" s="49"/>
      <c r="E143" s="49"/>
      <c r="F143" s="49"/>
      <c r="G143" s="49">
        <f t="shared" si="82"/>
        <v>0</v>
      </c>
      <c r="H143" s="49">
        <f t="shared" si="82"/>
        <v>0</v>
      </c>
      <c r="L143" s="44" t="s">
        <v>64</v>
      </c>
      <c r="M143" s="49"/>
      <c r="N143" s="49"/>
      <c r="O143" s="49"/>
      <c r="P143" s="49"/>
      <c r="Q143" s="49">
        <f t="shared" si="83"/>
        <v>0</v>
      </c>
      <c r="R143" s="49">
        <f t="shared" si="83"/>
        <v>0</v>
      </c>
    </row>
    <row r="144" spans="2:18" x14ac:dyDescent="0.25">
      <c r="B144" s="44" t="s">
        <v>65</v>
      </c>
      <c r="C144" s="49"/>
      <c r="D144" s="49"/>
      <c r="E144" s="49"/>
      <c r="F144" s="49"/>
      <c r="G144" s="49">
        <f t="shared" si="82"/>
        <v>0</v>
      </c>
      <c r="H144" s="49">
        <f t="shared" si="82"/>
        <v>0</v>
      </c>
      <c r="L144" s="44" t="s">
        <v>65</v>
      </c>
      <c r="M144" s="49"/>
      <c r="N144" s="49"/>
      <c r="O144" s="49"/>
      <c r="P144" s="49"/>
      <c r="Q144" s="49">
        <f t="shared" si="83"/>
        <v>0</v>
      </c>
      <c r="R144" s="49">
        <f t="shared" si="83"/>
        <v>0</v>
      </c>
    </row>
    <row r="145" spans="2:18" x14ac:dyDescent="0.25">
      <c r="C145" s="50">
        <f t="shared" ref="C145" si="84">SUM(C142:C144)</f>
        <v>0</v>
      </c>
      <c r="D145" s="50">
        <f t="shared" ref="D145:H145" si="85">SUM(D142:D144)</f>
        <v>0</v>
      </c>
      <c r="E145" s="50">
        <f t="shared" si="85"/>
        <v>0</v>
      </c>
      <c r="F145" s="50">
        <f t="shared" si="85"/>
        <v>0</v>
      </c>
      <c r="G145" s="50">
        <f t="shared" si="85"/>
        <v>0</v>
      </c>
      <c r="H145" s="50">
        <f t="shared" si="85"/>
        <v>0</v>
      </c>
      <c r="M145" s="50">
        <f t="shared" ref="M145:R145" si="86">SUM(M142:M144)</f>
        <v>0</v>
      </c>
      <c r="N145" s="50">
        <f t="shared" si="86"/>
        <v>0</v>
      </c>
      <c r="O145" s="50">
        <f t="shared" si="86"/>
        <v>0</v>
      </c>
      <c r="P145" s="50">
        <f t="shared" si="86"/>
        <v>0</v>
      </c>
      <c r="Q145" s="50">
        <f t="shared" si="86"/>
        <v>0</v>
      </c>
      <c r="R145" s="50">
        <f t="shared" si="86"/>
        <v>0</v>
      </c>
    </row>
    <row r="147" spans="2:18" ht="15.75" thickBot="1" x14ac:dyDescent="0.3">
      <c r="B147" s="54" t="s">
        <v>96</v>
      </c>
      <c r="L147" s="54" t="s">
        <v>98</v>
      </c>
    </row>
    <row r="148" spans="2:18" ht="15.75" thickBot="1" x14ac:dyDescent="0.3">
      <c r="B148" s="1" t="s">
        <v>84</v>
      </c>
      <c r="C148" s="88">
        <v>2019</v>
      </c>
      <c r="D148" s="89"/>
      <c r="E148" s="89"/>
      <c r="F148" s="89"/>
      <c r="G148" s="89"/>
      <c r="H148" s="90"/>
      <c r="L148" s="1" t="s">
        <v>84</v>
      </c>
      <c r="M148" s="88">
        <v>2019</v>
      </c>
      <c r="N148" s="89"/>
      <c r="O148" s="89"/>
      <c r="P148" s="89"/>
      <c r="Q148" s="89"/>
      <c r="R148" s="90"/>
    </row>
    <row r="149" spans="2:18" ht="15.75" thickBot="1" x14ac:dyDescent="0.3">
      <c r="B149" s="47"/>
      <c r="C149" s="88" t="s">
        <v>108</v>
      </c>
      <c r="D149" s="90"/>
      <c r="E149" s="88" t="s">
        <v>109</v>
      </c>
      <c r="F149" s="90"/>
      <c r="G149" s="89" t="s">
        <v>67</v>
      </c>
      <c r="H149" s="90"/>
      <c r="L149" s="47"/>
      <c r="M149" s="88" t="s">
        <v>108</v>
      </c>
      <c r="N149" s="90"/>
      <c r="O149" s="88" t="s">
        <v>109</v>
      </c>
      <c r="P149" s="90"/>
      <c r="Q149" s="89" t="s">
        <v>67</v>
      </c>
      <c r="R149" s="90"/>
    </row>
    <row r="150" spans="2:18" x14ac:dyDescent="0.25">
      <c r="B150" s="45" t="s">
        <v>63</v>
      </c>
      <c r="C150" s="48"/>
      <c r="D150" s="48"/>
      <c r="E150" s="48"/>
      <c r="F150" s="48"/>
      <c r="G150" s="48">
        <f t="shared" ref="G150:H152" si="87">SUM(C150+E150)</f>
        <v>0</v>
      </c>
      <c r="H150" s="48">
        <f t="shared" si="87"/>
        <v>0</v>
      </c>
      <c r="L150" s="45" t="s">
        <v>63</v>
      </c>
      <c r="M150" s="48"/>
      <c r="N150" s="48"/>
      <c r="O150" s="48"/>
      <c r="P150" s="48"/>
      <c r="Q150" s="48">
        <f t="shared" ref="Q150:R152" si="88">SUM(M150+O150)</f>
        <v>0</v>
      </c>
      <c r="R150" s="48">
        <f t="shared" si="88"/>
        <v>0</v>
      </c>
    </row>
    <row r="151" spans="2:18" x14ac:dyDescent="0.25">
      <c r="B151" s="44" t="s">
        <v>64</v>
      </c>
      <c r="C151" s="49">
        <v>17</v>
      </c>
      <c r="D151" s="49">
        <v>1751</v>
      </c>
      <c r="E151" s="49"/>
      <c r="F151" s="49"/>
      <c r="G151" s="49">
        <f t="shared" si="87"/>
        <v>17</v>
      </c>
      <c r="H151" s="49">
        <f t="shared" si="87"/>
        <v>1751</v>
      </c>
      <c r="L151" s="44" t="s">
        <v>64</v>
      </c>
      <c r="M151" s="49"/>
      <c r="N151" s="49"/>
      <c r="O151" s="49"/>
      <c r="P151" s="49"/>
      <c r="Q151" s="49">
        <f t="shared" si="88"/>
        <v>0</v>
      </c>
      <c r="R151" s="49">
        <f t="shared" si="88"/>
        <v>0</v>
      </c>
    </row>
    <row r="152" spans="2:18" x14ac:dyDescent="0.25">
      <c r="B152" s="44" t="s">
        <v>65</v>
      </c>
      <c r="C152" s="49">
        <v>33.5</v>
      </c>
      <c r="D152" s="49">
        <v>2714.25</v>
      </c>
      <c r="E152" s="49"/>
      <c r="F152" s="49"/>
      <c r="G152" s="49">
        <f t="shared" si="87"/>
        <v>33.5</v>
      </c>
      <c r="H152" s="49">
        <f t="shared" si="87"/>
        <v>2714.25</v>
      </c>
      <c r="L152" s="44" t="s">
        <v>65</v>
      </c>
      <c r="M152" s="49"/>
      <c r="N152" s="49"/>
      <c r="O152" s="49"/>
      <c r="P152" s="49"/>
      <c r="Q152" s="49">
        <f t="shared" si="88"/>
        <v>0</v>
      </c>
      <c r="R152" s="49">
        <f t="shared" si="88"/>
        <v>0</v>
      </c>
    </row>
    <row r="153" spans="2:18" x14ac:dyDescent="0.25">
      <c r="C153" s="50">
        <f t="shared" ref="C153" si="89">SUM(C150:C152)</f>
        <v>50.5</v>
      </c>
      <c r="D153" s="50">
        <f t="shared" ref="D153:H153" si="90">SUM(D150:D152)</f>
        <v>4465.25</v>
      </c>
      <c r="E153" s="50">
        <f t="shared" si="90"/>
        <v>0</v>
      </c>
      <c r="F153" s="50">
        <f t="shared" si="90"/>
        <v>0</v>
      </c>
      <c r="G153" s="50">
        <f t="shared" si="90"/>
        <v>50.5</v>
      </c>
      <c r="H153" s="50">
        <f t="shared" si="90"/>
        <v>4465.25</v>
      </c>
      <c r="M153" s="50">
        <f t="shared" ref="M153:R153" si="91">SUM(M150:M152)</f>
        <v>0</v>
      </c>
      <c r="N153" s="50">
        <f t="shared" si="91"/>
        <v>0</v>
      </c>
      <c r="O153" s="50">
        <f t="shared" si="91"/>
        <v>0</v>
      </c>
      <c r="P153" s="50">
        <f t="shared" si="91"/>
        <v>0</v>
      </c>
      <c r="Q153" s="50">
        <f t="shared" si="91"/>
        <v>0</v>
      </c>
      <c r="R153" s="50">
        <f t="shared" si="91"/>
        <v>0</v>
      </c>
    </row>
    <row r="154" spans="2:18" x14ac:dyDescent="0.25">
      <c r="B154" s="68" t="s">
        <v>63</v>
      </c>
      <c r="C154" s="67">
        <f>SUM(C142+C150+M142+M150)</f>
        <v>0</v>
      </c>
      <c r="D154" s="67">
        <f t="shared" ref="D154:H156" si="92">SUM(D142+D150+N142+N150)</f>
        <v>0</v>
      </c>
      <c r="E154" s="67">
        <f t="shared" si="92"/>
        <v>0</v>
      </c>
      <c r="F154" s="67">
        <f t="shared" si="92"/>
        <v>0</v>
      </c>
      <c r="G154" s="67">
        <f t="shared" si="92"/>
        <v>0</v>
      </c>
      <c r="H154" s="67">
        <f t="shared" si="92"/>
        <v>0</v>
      </c>
    </row>
    <row r="155" spans="2:18" x14ac:dyDescent="0.25">
      <c r="B155" s="68" t="s">
        <v>64</v>
      </c>
      <c r="C155" s="67">
        <f t="shared" ref="C155:C156" si="93">SUM(C143+C151+M143+M151)</f>
        <v>17</v>
      </c>
      <c r="D155" s="67">
        <f t="shared" si="92"/>
        <v>1751</v>
      </c>
      <c r="E155" s="67">
        <f t="shared" si="92"/>
        <v>0</v>
      </c>
      <c r="F155" s="67">
        <f t="shared" si="92"/>
        <v>0</v>
      </c>
      <c r="G155" s="67">
        <f t="shared" si="92"/>
        <v>17</v>
      </c>
      <c r="H155" s="67">
        <f t="shared" si="92"/>
        <v>1751</v>
      </c>
    </row>
    <row r="156" spans="2:18" x14ac:dyDescent="0.25">
      <c r="B156" s="68" t="s">
        <v>65</v>
      </c>
      <c r="C156" s="67">
        <f t="shared" si="93"/>
        <v>33.5</v>
      </c>
      <c r="D156" s="67">
        <f t="shared" si="92"/>
        <v>2714.25</v>
      </c>
      <c r="E156" s="67">
        <f t="shared" si="92"/>
        <v>0</v>
      </c>
      <c r="F156" s="67">
        <f t="shared" si="92"/>
        <v>0</v>
      </c>
      <c r="G156" s="67">
        <f t="shared" si="92"/>
        <v>33.5</v>
      </c>
      <c r="H156" s="67">
        <f t="shared" si="92"/>
        <v>2714.25</v>
      </c>
      <c r="L156" s="50">
        <f>SUM(D42+D63+M60+D76+N76+N88+D100+N100+N112+N124+D136)</f>
        <v>1087908.2100000002</v>
      </c>
    </row>
    <row r="157" spans="2:18" x14ac:dyDescent="0.25">
      <c r="C157" s="50">
        <f>SUM(C154:C156)</f>
        <v>50.5</v>
      </c>
      <c r="D157" s="50">
        <f>SUM(D154:D156)</f>
        <v>4465.25</v>
      </c>
    </row>
    <row r="159" spans="2:18" x14ac:dyDescent="0.25">
      <c r="B159" s="46" t="s">
        <v>101</v>
      </c>
    </row>
    <row r="160" spans="2:18" x14ac:dyDescent="0.25">
      <c r="B160" s="1" t="s">
        <v>63</v>
      </c>
      <c r="C160" s="50">
        <f>SUM(C40+C61+C74+C86+C98+C110+C122+C154+L58+M74+M86+M98+M110+M122+C134+M134)</f>
        <v>830.48199999999997</v>
      </c>
      <c r="D160" s="50">
        <f t="shared" ref="D160:H160" si="94">SUM(D40+D61+D74+D86+D98+D110+D122+D154+M58+N74+N86+N98+N110+N122+D134+N134)</f>
        <v>68182.403725000011</v>
      </c>
      <c r="E160" s="50">
        <f t="shared" si="94"/>
        <v>0</v>
      </c>
      <c r="F160" s="50">
        <f t="shared" si="94"/>
        <v>0</v>
      </c>
      <c r="G160" s="50">
        <f t="shared" si="94"/>
        <v>830.48199999999997</v>
      </c>
      <c r="H160" s="50">
        <f t="shared" si="94"/>
        <v>68182.403725000011</v>
      </c>
    </row>
    <row r="161" spans="2:8" x14ac:dyDescent="0.25">
      <c r="B161" s="1" t="s">
        <v>64</v>
      </c>
      <c r="C161" s="50">
        <f>SUM(C41+C62+C75+C87+C99+C111+C123+C155+L59+M75+M87+M99+M111+M123+C135+M135)</f>
        <v>3563.9169999999999</v>
      </c>
      <c r="D161" s="50">
        <f t="shared" ref="D161:H162" si="95">SUM(D41+D62+D75+D87+D99+D111+D123+D155+M59+N75+N87+N99+N111+N123+D135+N135)</f>
        <v>822359.37</v>
      </c>
      <c r="E161" s="50">
        <f t="shared" si="95"/>
        <v>1279.758</v>
      </c>
      <c r="F161" s="50">
        <f t="shared" si="95"/>
        <v>260435.53999999998</v>
      </c>
      <c r="G161" s="50">
        <f t="shared" si="95"/>
        <v>4843.6750000000002</v>
      </c>
      <c r="H161" s="50">
        <f t="shared" si="95"/>
        <v>1082794.9100000001</v>
      </c>
    </row>
    <row r="162" spans="2:8" x14ac:dyDescent="0.25">
      <c r="B162" s="1" t="s">
        <v>65</v>
      </c>
      <c r="C162" s="50">
        <f>SUM(C42+C63+C76+C88+C100+C112+C124+C156+L60+M76+M88+M100+M112+M124+C136+M136)</f>
        <v>14147.993999999999</v>
      </c>
      <c r="D162" s="50">
        <f t="shared" si="95"/>
        <v>1121432.4600000002</v>
      </c>
      <c r="E162" s="50">
        <f t="shared" si="95"/>
        <v>6359.9130000000005</v>
      </c>
      <c r="F162" s="50">
        <f t="shared" si="95"/>
        <v>412048.989925</v>
      </c>
      <c r="G162" s="50">
        <f t="shared" si="95"/>
        <v>20507.906999999999</v>
      </c>
      <c r="H162" s="50">
        <f t="shared" si="95"/>
        <v>1533481.4499250001</v>
      </c>
    </row>
    <row r="163" spans="2:8" x14ac:dyDescent="0.25">
      <c r="C163" s="50"/>
      <c r="D163" s="50"/>
    </row>
    <row r="164" spans="2:8" x14ac:dyDescent="0.25">
      <c r="C164" s="62">
        <f>SUM(C160:C162)</f>
        <v>18542.392999999996</v>
      </c>
      <c r="D164" s="62">
        <f>SUM(D160:D162)</f>
        <v>2011974.2337250002</v>
      </c>
      <c r="E164" s="62">
        <f t="shared" ref="E164:H164" si="96">SUM(E160:E162)</f>
        <v>7639.6710000000003</v>
      </c>
      <c r="F164" s="62">
        <f t="shared" si="96"/>
        <v>672484.52992499992</v>
      </c>
      <c r="G164" s="62">
        <f t="shared" si="96"/>
        <v>26182.063999999998</v>
      </c>
      <c r="H164" s="62">
        <f t="shared" si="96"/>
        <v>2684458.7636500001</v>
      </c>
    </row>
    <row r="165" spans="2:8" x14ac:dyDescent="0.25">
      <c r="C165" s="1">
        <v>17494.488000000001</v>
      </c>
      <c r="D165" s="1">
        <v>1349172.5801336998</v>
      </c>
    </row>
    <row r="166" spans="2:8" x14ac:dyDescent="0.25">
      <c r="C166" s="50">
        <f>C164-C165</f>
        <v>1047.9049999999952</v>
      </c>
      <c r="D166" s="50">
        <f>D164-D165</f>
        <v>662801.65359130036</v>
      </c>
    </row>
  </sheetData>
  <mergeCells count="119">
    <mergeCell ref="C10:H10"/>
    <mergeCell ref="L10:Q10"/>
    <mergeCell ref="C11:D11"/>
    <mergeCell ref="E11:F11"/>
    <mergeCell ref="G11:H11"/>
    <mergeCell ref="L11:M11"/>
    <mergeCell ref="N11:O11"/>
    <mergeCell ref="P11:Q11"/>
    <mergeCell ref="C3:H3"/>
    <mergeCell ref="L3:Q3"/>
    <mergeCell ref="C4:D4"/>
    <mergeCell ref="E4:F4"/>
    <mergeCell ref="G4:H4"/>
    <mergeCell ref="L4:M4"/>
    <mergeCell ref="N4:O4"/>
    <mergeCell ref="P4:Q4"/>
    <mergeCell ref="C25:H25"/>
    <mergeCell ref="L25:Q25"/>
    <mergeCell ref="C26:D26"/>
    <mergeCell ref="E26:F26"/>
    <mergeCell ref="G26:H26"/>
    <mergeCell ref="L26:M26"/>
    <mergeCell ref="N26:O26"/>
    <mergeCell ref="P26:Q26"/>
    <mergeCell ref="C17:H17"/>
    <mergeCell ref="L17:Q17"/>
    <mergeCell ref="C18:D18"/>
    <mergeCell ref="E18:F18"/>
    <mergeCell ref="G18:H18"/>
    <mergeCell ref="L18:M18"/>
    <mergeCell ref="N18:O18"/>
    <mergeCell ref="P18:Q18"/>
    <mergeCell ref="L43:Q43"/>
    <mergeCell ref="L44:M44"/>
    <mergeCell ref="N44:O44"/>
    <mergeCell ref="P44:Q44"/>
    <mergeCell ref="C45:H45"/>
    <mergeCell ref="C46:D46"/>
    <mergeCell ref="E46:F46"/>
    <mergeCell ref="G46:H46"/>
    <mergeCell ref="C33:H33"/>
    <mergeCell ref="C34:D34"/>
    <mergeCell ref="E34:F34"/>
    <mergeCell ref="G34:H34"/>
    <mergeCell ref="L34:Q34"/>
    <mergeCell ref="L35:M35"/>
    <mergeCell ref="N35:O35"/>
    <mergeCell ref="P35:Q35"/>
    <mergeCell ref="C68:H68"/>
    <mergeCell ref="M68:R68"/>
    <mergeCell ref="C69:D69"/>
    <mergeCell ref="E69:F69"/>
    <mergeCell ref="G69:H69"/>
    <mergeCell ref="M69:N69"/>
    <mergeCell ref="O69:P69"/>
    <mergeCell ref="Q69:R69"/>
    <mergeCell ref="L51:Q51"/>
    <mergeCell ref="L52:M52"/>
    <mergeCell ref="N52:O52"/>
    <mergeCell ref="P52:Q52"/>
    <mergeCell ref="C54:H54"/>
    <mergeCell ref="C55:D55"/>
    <mergeCell ref="E55:F55"/>
    <mergeCell ref="G55:H55"/>
    <mergeCell ref="C92:H92"/>
    <mergeCell ref="M92:R92"/>
    <mergeCell ref="C93:D93"/>
    <mergeCell ref="E93:F93"/>
    <mergeCell ref="G93:H93"/>
    <mergeCell ref="M93:N93"/>
    <mergeCell ref="O93:P93"/>
    <mergeCell ref="Q93:R93"/>
    <mergeCell ref="C80:H80"/>
    <mergeCell ref="M80:R80"/>
    <mergeCell ref="C81:D81"/>
    <mergeCell ref="E81:F81"/>
    <mergeCell ref="G81:H81"/>
    <mergeCell ref="M81:N81"/>
    <mergeCell ref="O81:P81"/>
    <mergeCell ref="Q81:R81"/>
    <mergeCell ref="C116:H116"/>
    <mergeCell ref="M116:R116"/>
    <mergeCell ref="C117:D117"/>
    <mergeCell ref="E117:F117"/>
    <mergeCell ref="G117:H117"/>
    <mergeCell ref="M117:N117"/>
    <mergeCell ref="O117:P117"/>
    <mergeCell ref="Q117:R117"/>
    <mergeCell ref="C104:H104"/>
    <mergeCell ref="M104:R104"/>
    <mergeCell ref="C105:D105"/>
    <mergeCell ref="E105:F105"/>
    <mergeCell ref="G105:H105"/>
    <mergeCell ref="M105:N105"/>
    <mergeCell ref="O105:P105"/>
    <mergeCell ref="Q105:R105"/>
    <mergeCell ref="C128:H128"/>
    <mergeCell ref="M128:R128"/>
    <mergeCell ref="C129:D129"/>
    <mergeCell ref="E129:F129"/>
    <mergeCell ref="G129:H129"/>
    <mergeCell ref="C140:H140"/>
    <mergeCell ref="M140:R140"/>
    <mergeCell ref="M129:N129"/>
    <mergeCell ref="O129:P129"/>
    <mergeCell ref="C148:H148"/>
    <mergeCell ref="M148:R148"/>
    <mergeCell ref="C149:D149"/>
    <mergeCell ref="E149:F149"/>
    <mergeCell ref="G149:H149"/>
    <mergeCell ref="M149:N149"/>
    <mergeCell ref="O149:P149"/>
    <mergeCell ref="Q149:R149"/>
    <mergeCell ref="C141:D141"/>
    <mergeCell ref="E141:F141"/>
    <mergeCell ref="G141:H141"/>
    <mergeCell ref="M141:N141"/>
    <mergeCell ref="O141:P141"/>
    <mergeCell ref="Q141:R14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C4F6-A8D2-4103-A19D-23A94FDCE73A}">
  <dimension ref="B2:R166"/>
  <sheetViews>
    <sheetView zoomScale="85" zoomScaleNormal="85" workbookViewId="0">
      <selection activeCell="R11" sqref="R11"/>
    </sheetView>
  </sheetViews>
  <sheetFormatPr defaultRowHeight="15" x14ac:dyDescent="0.25"/>
  <cols>
    <col min="1" max="2" width="9.140625" style="1"/>
    <col min="3" max="3" width="9.28515625" style="1" bestFit="1" customWidth="1"/>
    <col min="4" max="4" width="11.5703125" style="1" customWidth="1"/>
    <col min="5" max="5" width="9.140625" style="1"/>
    <col min="6" max="6" width="10.28515625" style="1" customWidth="1"/>
    <col min="7" max="7" width="9.140625" style="1"/>
    <col min="8" max="8" width="12.28515625" style="1" customWidth="1"/>
    <col min="9" max="11" width="9.140625" style="1"/>
    <col min="12" max="12" width="11.7109375" style="1" bestFit="1" customWidth="1"/>
    <col min="13" max="13" width="10.5703125" style="1" customWidth="1"/>
    <col min="14" max="14" width="11.85546875" style="1" customWidth="1"/>
    <col min="15" max="15" width="10.5703125" style="1" customWidth="1"/>
    <col min="16" max="16" width="10" style="1" customWidth="1"/>
    <col min="17" max="17" width="13.28515625" style="1" customWidth="1"/>
    <col min="18" max="18" width="11.7109375" style="1" customWidth="1"/>
    <col min="19" max="16384" width="9.140625" style="1"/>
  </cols>
  <sheetData>
    <row r="2" spans="2:17" ht="15.75" thickBot="1" x14ac:dyDescent="0.3">
      <c r="B2" s="46" t="s">
        <v>68</v>
      </c>
      <c r="K2" s="46" t="s">
        <v>74</v>
      </c>
    </row>
    <row r="3" spans="2:17" ht="15.75" thickBot="1" x14ac:dyDescent="0.3">
      <c r="B3" s="1" t="s">
        <v>71</v>
      </c>
      <c r="C3" s="88">
        <v>2020</v>
      </c>
      <c r="D3" s="89"/>
      <c r="E3" s="89"/>
      <c r="F3" s="89"/>
      <c r="G3" s="89"/>
      <c r="H3" s="90"/>
      <c r="K3" s="1" t="s">
        <v>75</v>
      </c>
      <c r="L3" s="88">
        <v>2020</v>
      </c>
      <c r="M3" s="89"/>
      <c r="N3" s="89"/>
      <c r="O3" s="89"/>
      <c r="P3" s="89"/>
      <c r="Q3" s="90"/>
    </row>
    <row r="4" spans="2:17" ht="15.75" thickBot="1" x14ac:dyDescent="0.3">
      <c r="B4" s="47"/>
      <c r="C4" s="88" t="s">
        <v>2</v>
      </c>
      <c r="D4" s="90"/>
      <c r="E4" s="88" t="s">
        <v>66</v>
      </c>
      <c r="F4" s="90"/>
      <c r="G4" s="89" t="s">
        <v>67</v>
      </c>
      <c r="H4" s="90"/>
      <c r="K4" s="47"/>
      <c r="L4" s="88" t="s">
        <v>2</v>
      </c>
      <c r="M4" s="90"/>
      <c r="N4" s="88" t="s">
        <v>66</v>
      </c>
      <c r="O4" s="90"/>
      <c r="P4" s="89" t="s">
        <v>67</v>
      </c>
      <c r="Q4" s="90"/>
    </row>
    <row r="5" spans="2:17" x14ac:dyDescent="0.25">
      <c r="B5" s="45" t="s">
        <v>63</v>
      </c>
      <c r="C5" s="48"/>
      <c r="D5" s="48"/>
      <c r="E5" s="48"/>
      <c r="F5" s="48"/>
      <c r="G5" s="48">
        <f t="shared" ref="G5:H7" si="0">SUM(C5+E5)</f>
        <v>0</v>
      </c>
      <c r="H5" s="48">
        <f t="shared" si="0"/>
        <v>0</v>
      </c>
      <c r="K5" s="45" t="s">
        <v>63</v>
      </c>
      <c r="L5" s="48"/>
      <c r="M5" s="48"/>
      <c r="N5" s="48"/>
      <c r="O5" s="48"/>
      <c r="P5" s="48">
        <f t="shared" ref="P5:Q7" si="1">SUM(L5+N5)</f>
        <v>0</v>
      </c>
      <c r="Q5" s="48">
        <f t="shared" si="1"/>
        <v>0</v>
      </c>
    </row>
    <row r="6" spans="2:17" x14ac:dyDescent="0.25">
      <c r="B6" s="44" t="s">
        <v>64</v>
      </c>
      <c r="C6" s="49">
        <v>1859</v>
      </c>
      <c r="D6" s="49">
        <v>230285</v>
      </c>
      <c r="E6" s="49">
        <v>290</v>
      </c>
      <c r="F6" s="49">
        <v>58550</v>
      </c>
      <c r="G6" s="49">
        <f t="shared" si="0"/>
        <v>2149</v>
      </c>
      <c r="H6" s="49">
        <f t="shared" si="0"/>
        <v>288835</v>
      </c>
      <c r="K6" s="44" t="s">
        <v>64</v>
      </c>
      <c r="L6" s="49">
        <v>783</v>
      </c>
      <c r="M6" s="49">
        <v>235608</v>
      </c>
      <c r="N6" s="49"/>
      <c r="O6" s="49"/>
      <c r="P6" s="49">
        <f t="shared" si="1"/>
        <v>783</v>
      </c>
      <c r="Q6" s="49">
        <f t="shared" si="1"/>
        <v>235608</v>
      </c>
    </row>
    <row r="7" spans="2:17" x14ac:dyDescent="0.25">
      <c r="B7" s="44" t="s">
        <v>65</v>
      </c>
      <c r="C7" s="49">
        <v>1420</v>
      </c>
      <c r="D7" s="49">
        <v>184962.04</v>
      </c>
      <c r="E7" s="49">
        <v>100</v>
      </c>
      <c r="F7" s="49">
        <v>25000</v>
      </c>
      <c r="G7" s="49">
        <f t="shared" si="0"/>
        <v>1520</v>
      </c>
      <c r="H7" s="49">
        <f t="shared" si="0"/>
        <v>209962.04</v>
      </c>
      <c r="K7" s="44" t="s">
        <v>65</v>
      </c>
      <c r="L7" s="49">
        <v>338</v>
      </c>
      <c r="M7" s="49">
        <v>133080</v>
      </c>
      <c r="N7" s="49">
        <v>125</v>
      </c>
      <c r="O7" s="49">
        <v>46375</v>
      </c>
      <c r="P7" s="49">
        <f t="shared" si="1"/>
        <v>463</v>
      </c>
      <c r="Q7" s="49">
        <f t="shared" si="1"/>
        <v>179455</v>
      </c>
    </row>
    <row r="8" spans="2:17" x14ac:dyDescent="0.25">
      <c r="C8" s="50">
        <f t="shared" ref="C8:H8" si="2">SUM(C5:C7)</f>
        <v>3279</v>
      </c>
      <c r="D8" s="50">
        <f t="shared" si="2"/>
        <v>415247.04000000004</v>
      </c>
      <c r="E8" s="50">
        <f t="shared" si="2"/>
        <v>390</v>
      </c>
      <c r="F8" s="50">
        <f t="shared" si="2"/>
        <v>83550</v>
      </c>
      <c r="G8" s="50">
        <f t="shared" si="2"/>
        <v>3669</v>
      </c>
      <c r="H8" s="50">
        <f t="shared" si="2"/>
        <v>498797.04000000004</v>
      </c>
      <c r="L8" s="50">
        <f t="shared" ref="L8:Q8" si="3">SUM(L5:L7)</f>
        <v>1121</v>
      </c>
      <c r="M8" s="50">
        <f t="shared" si="3"/>
        <v>368688</v>
      </c>
      <c r="N8" s="50">
        <f t="shared" si="3"/>
        <v>125</v>
      </c>
      <c r="O8" s="50">
        <f t="shared" si="3"/>
        <v>46375</v>
      </c>
      <c r="P8" s="50">
        <f t="shared" si="3"/>
        <v>1246</v>
      </c>
      <c r="Q8" s="50">
        <f t="shared" si="3"/>
        <v>415063</v>
      </c>
    </row>
    <row r="9" spans="2:17" ht="15.75" thickBot="1" x14ac:dyDescent="0.3">
      <c r="B9" s="46" t="s">
        <v>68</v>
      </c>
      <c r="K9" s="46" t="s">
        <v>74</v>
      </c>
    </row>
    <row r="10" spans="2:17" ht="15.75" thickBot="1" x14ac:dyDescent="0.3">
      <c r="B10" s="1" t="s">
        <v>69</v>
      </c>
      <c r="C10" s="88">
        <v>2020</v>
      </c>
      <c r="D10" s="89"/>
      <c r="E10" s="89"/>
      <c r="F10" s="89"/>
      <c r="G10" s="89"/>
      <c r="H10" s="90"/>
      <c r="K10" s="1" t="s">
        <v>76</v>
      </c>
      <c r="L10" s="88">
        <v>2020</v>
      </c>
      <c r="M10" s="89"/>
      <c r="N10" s="89"/>
      <c r="O10" s="89"/>
      <c r="P10" s="89"/>
      <c r="Q10" s="90"/>
    </row>
    <row r="11" spans="2:17" ht="15.75" thickBot="1" x14ac:dyDescent="0.3">
      <c r="B11" s="47"/>
      <c r="C11" s="88" t="s">
        <v>2</v>
      </c>
      <c r="D11" s="90"/>
      <c r="E11" s="88" t="s">
        <v>66</v>
      </c>
      <c r="F11" s="90"/>
      <c r="G11" s="89" t="s">
        <v>67</v>
      </c>
      <c r="H11" s="90"/>
      <c r="K11" s="47"/>
      <c r="L11" s="88" t="s">
        <v>2</v>
      </c>
      <c r="M11" s="90"/>
      <c r="N11" s="88" t="s">
        <v>66</v>
      </c>
      <c r="O11" s="90"/>
      <c r="P11" s="89" t="s">
        <v>67</v>
      </c>
      <c r="Q11" s="90"/>
    </row>
    <row r="12" spans="2:17" x14ac:dyDescent="0.25">
      <c r="B12" s="45" t="s">
        <v>63</v>
      </c>
      <c r="C12" s="48">
        <v>6</v>
      </c>
      <c r="D12" s="48">
        <v>12060</v>
      </c>
      <c r="E12" s="48"/>
      <c r="F12" s="48"/>
      <c r="G12" s="48">
        <f t="shared" ref="G12:H14" si="4">SUM(C12+E12)</f>
        <v>6</v>
      </c>
      <c r="H12" s="48">
        <f t="shared" si="4"/>
        <v>12060</v>
      </c>
      <c r="K12" s="45" t="s">
        <v>63</v>
      </c>
      <c r="L12" s="48"/>
      <c r="M12" s="48"/>
      <c r="N12" s="48"/>
      <c r="O12" s="48"/>
      <c r="P12" s="48">
        <f t="shared" ref="P12:Q14" si="5">SUM(L12+N12)</f>
        <v>0</v>
      </c>
      <c r="Q12" s="48">
        <f t="shared" si="5"/>
        <v>0</v>
      </c>
    </row>
    <row r="13" spans="2:17" x14ac:dyDescent="0.25">
      <c r="B13" s="44" t="s">
        <v>64</v>
      </c>
      <c r="C13" s="49">
        <v>434</v>
      </c>
      <c r="D13" s="49">
        <v>132770</v>
      </c>
      <c r="E13" s="49">
        <v>40</v>
      </c>
      <c r="F13" s="49">
        <v>11200</v>
      </c>
      <c r="G13" s="49">
        <f t="shared" si="4"/>
        <v>474</v>
      </c>
      <c r="H13" s="49">
        <f t="shared" si="4"/>
        <v>143970</v>
      </c>
      <c r="K13" s="44" t="s">
        <v>64</v>
      </c>
      <c r="L13" s="49">
        <v>75</v>
      </c>
      <c r="M13" s="49">
        <v>29670</v>
      </c>
      <c r="N13" s="49"/>
      <c r="O13" s="49"/>
      <c r="P13" s="49">
        <f t="shared" si="5"/>
        <v>75</v>
      </c>
      <c r="Q13" s="49">
        <f t="shared" si="5"/>
        <v>29670</v>
      </c>
    </row>
    <row r="14" spans="2:17" x14ac:dyDescent="0.25">
      <c r="B14" s="44" t="s">
        <v>65</v>
      </c>
      <c r="C14" s="49">
        <v>1002</v>
      </c>
      <c r="D14" s="49">
        <v>217963.47999999998</v>
      </c>
      <c r="E14" s="49"/>
      <c r="F14" s="49"/>
      <c r="G14" s="49">
        <f t="shared" si="4"/>
        <v>1002</v>
      </c>
      <c r="H14" s="49">
        <f t="shared" si="4"/>
        <v>217963.47999999998</v>
      </c>
      <c r="K14" s="44" t="s">
        <v>65</v>
      </c>
      <c r="L14" s="49">
        <v>100</v>
      </c>
      <c r="M14" s="49">
        <v>16000</v>
      </c>
      <c r="N14" s="49"/>
      <c r="O14" s="49"/>
      <c r="P14" s="49">
        <f t="shared" si="5"/>
        <v>100</v>
      </c>
      <c r="Q14" s="49">
        <f t="shared" si="5"/>
        <v>16000</v>
      </c>
    </row>
    <row r="15" spans="2:17" x14ac:dyDescent="0.25">
      <c r="C15" s="50">
        <f t="shared" ref="C15:H15" si="6">SUM(C12:C14)</f>
        <v>1442</v>
      </c>
      <c r="D15" s="50">
        <f t="shared" si="6"/>
        <v>362793.48</v>
      </c>
      <c r="E15" s="50">
        <f t="shared" si="6"/>
        <v>40</v>
      </c>
      <c r="F15" s="50">
        <f t="shared" si="6"/>
        <v>11200</v>
      </c>
      <c r="G15" s="50">
        <f t="shared" si="6"/>
        <v>1482</v>
      </c>
      <c r="H15" s="50">
        <f t="shared" si="6"/>
        <v>373993.48</v>
      </c>
      <c r="L15" s="50">
        <f t="shared" ref="L15:Q15" si="7">SUM(L12:L14)</f>
        <v>175</v>
      </c>
      <c r="M15" s="50">
        <f t="shared" si="7"/>
        <v>45670</v>
      </c>
      <c r="N15" s="50">
        <f t="shared" si="7"/>
        <v>0</v>
      </c>
      <c r="O15" s="50">
        <f t="shared" si="7"/>
        <v>0</v>
      </c>
      <c r="P15" s="50">
        <f t="shared" si="7"/>
        <v>175</v>
      </c>
      <c r="Q15" s="50">
        <f t="shared" si="7"/>
        <v>45670</v>
      </c>
    </row>
    <row r="16" spans="2:17" ht="15.75" thickBot="1" x14ac:dyDescent="0.3">
      <c r="B16" s="46" t="s">
        <v>68</v>
      </c>
      <c r="K16" s="46" t="s">
        <v>74</v>
      </c>
    </row>
    <row r="17" spans="2:17" ht="15.75" thickBot="1" x14ac:dyDescent="0.3">
      <c r="B17" s="1" t="s">
        <v>70</v>
      </c>
      <c r="C17" s="88">
        <v>2020</v>
      </c>
      <c r="D17" s="89"/>
      <c r="E17" s="89"/>
      <c r="F17" s="89"/>
      <c r="G17" s="89"/>
      <c r="H17" s="90"/>
      <c r="K17" s="1" t="s">
        <v>77</v>
      </c>
      <c r="L17" s="88">
        <v>2020</v>
      </c>
      <c r="M17" s="89"/>
      <c r="N17" s="89"/>
      <c r="O17" s="89"/>
      <c r="P17" s="89"/>
      <c r="Q17" s="90"/>
    </row>
    <row r="18" spans="2:17" ht="15.75" thickBot="1" x14ac:dyDescent="0.3">
      <c r="B18" s="47"/>
      <c r="C18" s="88" t="s">
        <v>2</v>
      </c>
      <c r="D18" s="90"/>
      <c r="E18" s="88" t="s">
        <v>66</v>
      </c>
      <c r="F18" s="90"/>
      <c r="G18" s="89" t="s">
        <v>67</v>
      </c>
      <c r="H18" s="90"/>
      <c r="K18" s="47"/>
      <c r="L18" s="88" t="s">
        <v>2</v>
      </c>
      <c r="M18" s="90"/>
      <c r="N18" s="88" t="s">
        <v>66</v>
      </c>
      <c r="O18" s="90"/>
      <c r="P18" s="89" t="s">
        <v>67</v>
      </c>
      <c r="Q18" s="90"/>
    </row>
    <row r="19" spans="2:17" x14ac:dyDescent="0.25">
      <c r="B19" s="45" t="s">
        <v>63</v>
      </c>
      <c r="C19" s="48">
        <v>800</v>
      </c>
      <c r="D19" s="48">
        <v>74341.8315</v>
      </c>
      <c r="E19" s="48"/>
      <c r="F19" s="48"/>
      <c r="G19" s="48">
        <f t="shared" ref="G19:H21" si="8">SUM(C19+E19)</f>
        <v>800</v>
      </c>
      <c r="H19" s="48">
        <f t="shared" si="8"/>
        <v>74341.8315</v>
      </c>
      <c r="K19" s="45" t="s">
        <v>63</v>
      </c>
      <c r="L19" s="48"/>
      <c r="M19" s="48"/>
      <c r="N19" s="48"/>
      <c r="O19" s="48"/>
      <c r="P19" s="48">
        <f t="shared" ref="P19:Q21" si="9">SUM(L19+N19)</f>
        <v>0</v>
      </c>
      <c r="Q19" s="48">
        <f t="shared" si="9"/>
        <v>0</v>
      </c>
    </row>
    <row r="20" spans="2:17" x14ac:dyDescent="0.25">
      <c r="B20" s="44" t="s">
        <v>64</v>
      </c>
      <c r="C20" s="49">
        <v>480</v>
      </c>
      <c r="D20" s="50">
        <v>58650</v>
      </c>
      <c r="E20" s="49"/>
      <c r="F20" s="49"/>
      <c r="G20" s="49">
        <f t="shared" si="8"/>
        <v>480</v>
      </c>
      <c r="H20" s="49">
        <f t="shared" si="8"/>
        <v>58650</v>
      </c>
      <c r="K20" s="44" t="s">
        <v>64</v>
      </c>
      <c r="L20" s="49">
        <v>295</v>
      </c>
      <c r="M20" s="49">
        <v>154635</v>
      </c>
      <c r="N20" s="49"/>
      <c r="O20" s="49"/>
      <c r="P20" s="49">
        <f t="shared" si="9"/>
        <v>295</v>
      </c>
      <c r="Q20" s="49">
        <f t="shared" si="9"/>
        <v>154635</v>
      </c>
    </row>
    <row r="21" spans="2:17" x14ac:dyDescent="0.25">
      <c r="B21" s="44" t="s">
        <v>65</v>
      </c>
      <c r="C21" s="49">
        <v>930</v>
      </c>
      <c r="D21" s="49">
        <v>186986.38666666666</v>
      </c>
      <c r="E21" s="49"/>
      <c r="F21" s="49"/>
      <c r="G21" s="49">
        <f t="shared" si="8"/>
        <v>930</v>
      </c>
      <c r="H21" s="49">
        <f t="shared" si="8"/>
        <v>186986.38666666666</v>
      </c>
      <c r="K21" s="44" t="s">
        <v>65</v>
      </c>
      <c r="L21" s="49">
        <v>20</v>
      </c>
      <c r="M21" s="49">
        <v>10890</v>
      </c>
      <c r="N21" s="49"/>
      <c r="O21" s="49"/>
      <c r="P21" s="49">
        <f t="shared" si="9"/>
        <v>20</v>
      </c>
      <c r="Q21" s="49">
        <f t="shared" si="9"/>
        <v>10890</v>
      </c>
    </row>
    <row r="22" spans="2:17" x14ac:dyDescent="0.25">
      <c r="C22" s="50">
        <f t="shared" ref="C22:H22" si="10">SUM(C19:C21)</f>
        <v>2210</v>
      </c>
      <c r="D22" s="50">
        <f t="shared" si="10"/>
        <v>319978.21816666669</v>
      </c>
      <c r="E22" s="50">
        <f t="shared" si="10"/>
        <v>0</v>
      </c>
      <c r="F22" s="50">
        <f t="shared" si="10"/>
        <v>0</v>
      </c>
      <c r="G22" s="50">
        <f t="shared" si="10"/>
        <v>2210</v>
      </c>
      <c r="H22" s="50">
        <f t="shared" si="10"/>
        <v>319978.21816666669</v>
      </c>
      <c r="L22" s="50">
        <f t="shared" ref="L22:Q22" si="11">SUM(L19:L21)</f>
        <v>315</v>
      </c>
      <c r="M22" s="50">
        <f t="shared" si="11"/>
        <v>165525</v>
      </c>
      <c r="N22" s="50">
        <f t="shared" si="11"/>
        <v>0</v>
      </c>
      <c r="O22" s="50">
        <f t="shared" si="11"/>
        <v>0</v>
      </c>
      <c r="P22" s="50">
        <f t="shared" si="11"/>
        <v>315</v>
      </c>
      <c r="Q22" s="50">
        <f t="shared" si="11"/>
        <v>165525</v>
      </c>
    </row>
    <row r="23" spans="2:17" x14ac:dyDescent="0.25">
      <c r="C23" s="50"/>
      <c r="D23" s="50"/>
      <c r="E23" s="50"/>
      <c r="F23" s="50"/>
      <c r="G23" s="50"/>
      <c r="H23" s="50"/>
      <c r="L23" s="50"/>
      <c r="M23" s="50"/>
      <c r="N23" s="50"/>
      <c r="O23" s="50"/>
      <c r="P23" s="50"/>
      <c r="Q23" s="50"/>
    </row>
    <row r="24" spans="2:17" ht="15.75" thickBot="1" x14ac:dyDescent="0.3">
      <c r="B24" s="46" t="s">
        <v>68</v>
      </c>
      <c r="K24" s="46" t="s">
        <v>74</v>
      </c>
    </row>
    <row r="25" spans="2:17" ht="15.75" thickBot="1" x14ac:dyDescent="0.3">
      <c r="B25" s="1" t="s">
        <v>72</v>
      </c>
      <c r="C25" s="88">
        <v>2020</v>
      </c>
      <c r="D25" s="89"/>
      <c r="E25" s="89"/>
      <c r="F25" s="89"/>
      <c r="G25" s="89"/>
      <c r="H25" s="90"/>
      <c r="K25" s="1" t="s">
        <v>78</v>
      </c>
      <c r="L25" s="88">
        <v>2020</v>
      </c>
      <c r="M25" s="89"/>
      <c r="N25" s="89"/>
      <c r="O25" s="89"/>
      <c r="P25" s="89"/>
      <c r="Q25" s="90"/>
    </row>
    <row r="26" spans="2:17" ht="15.75" thickBot="1" x14ac:dyDescent="0.3">
      <c r="B26" s="47"/>
      <c r="C26" s="88" t="s">
        <v>2</v>
      </c>
      <c r="D26" s="90"/>
      <c r="E26" s="88" t="s">
        <v>66</v>
      </c>
      <c r="F26" s="90"/>
      <c r="G26" s="89" t="s">
        <v>67</v>
      </c>
      <c r="H26" s="90"/>
      <c r="K26" s="47"/>
      <c r="L26" s="88" t="s">
        <v>2</v>
      </c>
      <c r="M26" s="90"/>
      <c r="N26" s="88" t="s">
        <v>66</v>
      </c>
      <c r="O26" s="90"/>
      <c r="P26" s="89" t="s">
        <v>67</v>
      </c>
      <c r="Q26" s="90"/>
    </row>
    <row r="27" spans="2:17" x14ac:dyDescent="0.25">
      <c r="B27" s="45" t="s">
        <v>63</v>
      </c>
      <c r="C27" s="48"/>
      <c r="D27" s="48"/>
      <c r="E27" s="48"/>
      <c r="F27" s="48"/>
      <c r="G27" s="48">
        <f t="shared" ref="G27:H29" si="12">SUM(C27+E27)</f>
        <v>0</v>
      </c>
      <c r="H27" s="48">
        <f t="shared" si="12"/>
        <v>0</v>
      </c>
      <c r="K27" s="45" t="s">
        <v>63</v>
      </c>
      <c r="L27" s="48"/>
      <c r="M27" s="48"/>
      <c r="N27" s="48"/>
      <c r="O27" s="48"/>
      <c r="P27" s="48">
        <f t="shared" ref="P27:Q29" si="13">SUM(L27+N27)</f>
        <v>0</v>
      </c>
      <c r="Q27" s="48">
        <f t="shared" si="13"/>
        <v>0</v>
      </c>
    </row>
    <row r="28" spans="2:17" x14ac:dyDescent="0.25">
      <c r="B28" s="44" t="s">
        <v>64</v>
      </c>
      <c r="C28" s="49">
        <v>575</v>
      </c>
      <c r="D28" s="49">
        <v>63700</v>
      </c>
      <c r="E28" s="49"/>
      <c r="F28" s="49"/>
      <c r="G28" s="49">
        <f t="shared" si="12"/>
        <v>575</v>
      </c>
      <c r="H28" s="49">
        <f t="shared" si="12"/>
        <v>63700</v>
      </c>
      <c r="K28" s="44" t="s">
        <v>64</v>
      </c>
      <c r="L28" s="49">
        <v>10</v>
      </c>
      <c r="M28" s="49">
        <v>5090</v>
      </c>
      <c r="N28" s="49"/>
      <c r="O28" s="49"/>
      <c r="P28" s="49">
        <f t="shared" si="13"/>
        <v>10</v>
      </c>
      <c r="Q28" s="49">
        <f t="shared" si="13"/>
        <v>5090</v>
      </c>
    </row>
    <row r="29" spans="2:17" x14ac:dyDescent="0.25">
      <c r="B29" s="44" t="s">
        <v>65</v>
      </c>
      <c r="C29" s="49">
        <v>1951</v>
      </c>
      <c r="D29" s="49">
        <v>129195.57596153844</v>
      </c>
      <c r="E29" s="49"/>
      <c r="F29" s="49"/>
      <c r="G29" s="49">
        <f t="shared" si="12"/>
        <v>1951</v>
      </c>
      <c r="H29" s="49">
        <f t="shared" si="12"/>
        <v>129195.57596153844</v>
      </c>
      <c r="K29" s="44" t="s">
        <v>65</v>
      </c>
      <c r="L29" s="49">
        <v>30</v>
      </c>
      <c r="M29" s="49">
        <v>15930</v>
      </c>
      <c r="N29" s="49">
        <v>25</v>
      </c>
      <c r="O29" s="49">
        <v>10375</v>
      </c>
      <c r="P29" s="49">
        <f t="shared" si="13"/>
        <v>55</v>
      </c>
      <c r="Q29" s="49">
        <f t="shared" si="13"/>
        <v>26305</v>
      </c>
    </row>
    <row r="30" spans="2:17" x14ac:dyDescent="0.25">
      <c r="C30" s="50">
        <f t="shared" ref="C30:H30" si="14">SUM(C27:C29)</f>
        <v>2526</v>
      </c>
      <c r="D30" s="50">
        <f t="shared" si="14"/>
        <v>192895.57596153844</v>
      </c>
      <c r="E30" s="50">
        <f t="shared" si="14"/>
        <v>0</v>
      </c>
      <c r="F30" s="50">
        <f t="shared" si="14"/>
        <v>0</v>
      </c>
      <c r="G30" s="50">
        <f t="shared" si="14"/>
        <v>2526</v>
      </c>
      <c r="H30" s="50">
        <f t="shared" si="14"/>
        <v>192895.57596153844</v>
      </c>
      <c r="L30" s="50">
        <f t="shared" ref="L30:Q30" si="15">SUM(L27:L29)</f>
        <v>40</v>
      </c>
      <c r="M30" s="50">
        <f t="shared" si="15"/>
        <v>21020</v>
      </c>
      <c r="N30" s="50">
        <f t="shared" si="15"/>
        <v>25</v>
      </c>
      <c r="O30" s="50">
        <f t="shared" si="15"/>
        <v>10375</v>
      </c>
      <c r="P30" s="50">
        <f t="shared" si="15"/>
        <v>65</v>
      </c>
      <c r="Q30" s="50">
        <f t="shared" si="15"/>
        <v>31395</v>
      </c>
    </row>
    <row r="32" spans="2:17" ht="15.75" thickBot="1" x14ac:dyDescent="0.3">
      <c r="B32" s="46" t="s">
        <v>68</v>
      </c>
    </row>
    <row r="33" spans="2:17" ht="15.75" thickBot="1" x14ac:dyDescent="0.3">
      <c r="B33" s="1" t="s">
        <v>73</v>
      </c>
      <c r="C33" s="88">
        <v>2020</v>
      </c>
      <c r="D33" s="89"/>
      <c r="E33" s="89"/>
      <c r="F33" s="89"/>
      <c r="G33" s="89"/>
      <c r="H33" s="90"/>
      <c r="K33" s="46" t="s">
        <v>74</v>
      </c>
    </row>
    <row r="34" spans="2:17" ht="15.75" thickBot="1" x14ac:dyDescent="0.3">
      <c r="B34" s="47"/>
      <c r="C34" s="88" t="s">
        <v>2</v>
      </c>
      <c r="D34" s="90"/>
      <c r="E34" s="88" t="s">
        <v>66</v>
      </c>
      <c r="F34" s="90"/>
      <c r="G34" s="89" t="s">
        <v>67</v>
      </c>
      <c r="H34" s="90"/>
      <c r="K34" s="1" t="s">
        <v>80</v>
      </c>
      <c r="L34" s="88">
        <v>2020</v>
      </c>
      <c r="M34" s="89"/>
      <c r="N34" s="89"/>
      <c r="O34" s="89"/>
      <c r="P34" s="89"/>
      <c r="Q34" s="90"/>
    </row>
    <row r="35" spans="2:17" ht="15.75" thickBot="1" x14ac:dyDescent="0.3">
      <c r="B35" s="45" t="s">
        <v>63</v>
      </c>
      <c r="C35" s="48"/>
      <c r="D35" s="48"/>
      <c r="E35" s="48"/>
      <c r="F35" s="48"/>
      <c r="G35" s="48">
        <f t="shared" ref="G35:H37" si="16">SUM(C35+E35)</f>
        <v>0</v>
      </c>
      <c r="H35" s="48">
        <f t="shared" si="16"/>
        <v>0</v>
      </c>
      <c r="K35" s="47"/>
      <c r="L35" s="88" t="s">
        <v>2</v>
      </c>
      <c r="M35" s="90"/>
      <c r="N35" s="88" t="s">
        <v>66</v>
      </c>
      <c r="O35" s="90"/>
      <c r="P35" s="89" t="s">
        <v>67</v>
      </c>
      <c r="Q35" s="90"/>
    </row>
    <row r="36" spans="2:17" x14ac:dyDescent="0.25">
      <c r="B36" s="44" t="s">
        <v>64</v>
      </c>
      <c r="C36" s="49">
        <v>50</v>
      </c>
      <c r="D36" s="49">
        <v>4300</v>
      </c>
      <c r="E36" s="49"/>
      <c r="F36" s="49"/>
      <c r="G36" s="49">
        <f t="shared" si="16"/>
        <v>50</v>
      </c>
      <c r="H36" s="49">
        <f t="shared" si="16"/>
        <v>4300</v>
      </c>
      <c r="K36" s="45" t="s">
        <v>63</v>
      </c>
      <c r="L36" s="48"/>
      <c r="M36" s="48"/>
      <c r="N36" s="48"/>
      <c r="O36" s="48"/>
      <c r="P36" s="48">
        <f t="shared" ref="P36:Q38" si="17">SUM(L36+N36)</f>
        <v>0</v>
      </c>
      <c r="Q36" s="48">
        <f t="shared" si="17"/>
        <v>0</v>
      </c>
    </row>
    <row r="37" spans="2:17" x14ac:dyDescent="0.25">
      <c r="B37" s="44" t="s">
        <v>65</v>
      </c>
      <c r="C37" s="49"/>
      <c r="D37" s="49"/>
      <c r="E37" s="49"/>
      <c r="F37" s="49"/>
      <c r="G37" s="49">
        <f t="shared" si="16"/>
        <v>0</v>
      </c>
      <c r="H37" s="49">
        <f t="shared" si="16"/>
        <v>0</v>
      </c>
      <c r="K37" s="44" t="s">
        <v>64</v>
      </c>
      <c r="L37" s="49"/>
      <c r="M37" s="49"/>
      <c r="N37" s="49"/>
      <c r="O37" s="49"/>
      <c r="P37" s="49">
        <f t="shared" si="17"/>
        <v>0</v>
      </c>
      <c r="Q37" s="49">
        <f t="shared" si="17"/>
        <v>0</v>
      </c>
    </row>
    <row r="38" spans="2:17" x14ac:dyDescent="0.25">
      <c r="C38" s="50">
        <f t="shared" ref="C38:H38" si="18">SUM(C35:C37)</f>
        <v>50</v>
      </c>
      <c r="D38" s="50">
        <f t="shared" si="18"/>
        <v>4300</v>
      </c>
      <c r="E38" s="50">
        <f t="shared" si="18"/>
        <v>0</v>
      </c>
      <c r="F38" s="50">
        <f t="shared" si="18"/>
        <v>0</v>
      </c>
      <c r="G38" s="50">
        <f t="shared" si="18"/>
        <v>50</v>
      </c>
      <c r="H38" s="50">
        <f t="shared" si="18"/>
        <v>4300</v>
      </c>
      <c r="K38" s="44" t="s">
        <v>65</v>
      </c>
      <c r="L38" s="49"/>
      <c r="M38" s="49"/>
      <c r="N38" s="49"/>
      <c r="O38" s="49"/>
      <c r="P38" s="49">
        <f t="shared" si="17"/>
        <v>0</v>
      </c>
      <c r="Q38" s="49">
        <f t="shared" si="17"/>
        <v>0</v>
      </c>
    </row>
    <row r="39" spans="2:17" x14ac:dyDescent="0.25">
      <c r="L39" s="50">
        <f t="shared" ref="L39:Q39" si="19">SUM(L36:L38)</f>
        <v>0</v>
      </c>
      <c r="M39" s="50">
        <f t="shared" si="19"/>
        <v>0</v>
      </c>
      <c r="N39" s="50">
        <f t="shared" si="19"/>
        <v>0</v>
      </c>
      <c r="O39" s="50">
        <f t="shared" si="19"/>
        <v>0</v>
      </c>
      <c r="P39" s="50">
        <f t="shared" si="19"/>
        <v>0</v>
      </c>
      <c r="Q39" s="50">
        <f t="shared" si="19"/>
        <v>0</v>
      </c>
    </row>
    <row r="40" spans="2:17" x14ac:dyDescent="0.25">
      <c r="B40" s="68" t="s">
        <v>63</v>
      </c>
      <c r="C40" s="67">
        <f>SUM(C5+C12+C19+C27+C35)</f>
        <v>806</v>
      </c>
      <c r="D40" s="67">
        <f t="shared" ref="D40:H40" si="20">SUM(D5+D12+D19+D27+D35)</f>
        <v>86401.8315</v>
      </c>
      <c r="E40" s="67">
        <f t="shared" si="20"/>
        <v>0</v>
      </c>
      <c r="F40" s="67">
        <f t="shared" si="20"/>
        <v>0</v>
      </c>
      <c r="G40" s="67">
        <f t="shared" si="20"/>
        <v>806</v>
      </c>
      <c r="H40" s="67">
        <f t="shared" si="20"/>
        <v>86401.8315</v>
      </c>
    </row>
    <row r="41" spans="2:17" x14ac:dyDescent="0.25">
      <c r="B41" s="68" t="s">
        <v>64</v>
      </c>
      <c r="C41" s="67">
        <f t="shared" ref="C41:H41" si="21">SUM(C6+C13+C20+C28+C36)</f>
        <v>3398</v>
      </c>
      <c r="D41" s="67">
        <f t="shared" si="21"/>
        <v>489705</v>
      </c>
      <c r="E41" s="67">
        <f t="shared" si="21"/>
        <v>330</v>
      </c>
      <c r="F41" s="67">
        <f t="shared" si="21"/>
        <v>69750</v>
      </c>
      <c r="G41" s="67">
        <f t="shared" si="21"/>
        <v>3728</v>
      </c>
      <c r="H41" s="67">
        <f t="shared" si="21"/>
        <v>559455</v>
      </c>
    </row>
    <row r="42" spans="2:17" ht="15.75" thickBot="1" x14ac:dyDescent="0.3">
      <c r="B42" s="68" t="s">
        <v>65</v>
      </c>
      <c r="C42" s="67">
        <f t="shared" ref="C42:H42" si="22">SUM(C7+C14+C21+C29+C37)</f>
        <v>5303</v>
      </c>
      <c r="D42" s="67">
        <f t="shared" si="22"/>
        <v>719107.48262820521</v>
      </c>
      <c r="E42" s="67">
        <f t="shared" si="22"/>
        <v>100</v>
      </c>
      <c r="F42" s="67">
        <f t="shared" si="22"/>
        <v>25000</v>
      </c>
      <c r="G42" s="67">
        <f t="shared" si="22"/>
        <v>5403</v>
      </c>
      <c r="H42" s="67">
        <f t="shared" si="22"/>
        <v>744107.48262820521</v>
      </c>
      <c r="K42" s="46" t="s">
        <v>74</v>
      </c>
    </row>
    <row r="43" spans="2:17" ht="15.75" thickBot="1" x14ac:dyDescent="0.3">
      <c r="D43" s="50"/>
      <c r="H43" s="50">
        <f>SUM(H40:H42)</f>
        <v>1389964.3141282052</v>
      </c>
      <c r="K43" s="1" t="s">
        <v>81</v>
      </c>
      <c r="L43" s="88">
        <v>2020</v>
      </c>
      <c r="M43" s="89"/>
      <c r="N43" s="89"/>
      <c r="O43" s="89"/>
      <c r="P43" s="89"/>
      <c r="Q43" s="90"/>
    </row>
    <row r="44" spans="2:17" ht="15.75" thickBot="1" x14ac:dyDescent="0.3">
      <c r="B44" s="46" t="s">
        <v>83</v>
      </c>
      <c r="K44" s="47"/>
      <c r="L44" s="88" t="s">
        <v>2</v>
      </c>
      <c r="M44" s="90"/>
      <c r="N44" s="88" t="s">
        <v>66</v>
      </c>
      <c r="O44" s="90"/>
      <c r="P44" s="89" t="s">
        <v>67</v>
      </c>
      <c r="Q44" s="90"/>
    </row>
    <row r="45" spans="2:17" ht="15.75" thickBot="1" x14ac:dyDescent="0.3">
      <c r="B45" s="1" t="s">
        <v>84</v>
      </c>
      <c r="C45" s="88">
        <v>2020</v>
      </c>
      <c r="D45" s="89"/>
      <c r="E45" s="89"/>
      <c r="F45" s="89"/>
      <c r="G45" s="89"/>
      <c r="H45" s="90"/>
      <c r="K45" s="45" t="s">
        <v>63</v>
      </c>
      <c r="L45" s="48"/>
      <c r="M45" s="48"/>
      <c r="N45" s="48"/>
      <c r="O45" s="48"/>
      <c r="P45" s="48">
        <f t="shared" ref="P45:Q47" si="23">SUM(L45+N45)</f>
        <v>0</v>
      </c>
      <c r="Q45" s="48">
        <f t="shared" si="23"/>
        <v>0</v>
      </c>
    </row>
    <row r="46" spans="2:17" ht="15.75" thickBot="1" x14ac:dyDescent="0.3">
      <c r="B46" s="47"/>
      <c r="C46" s="88" t="s">
        <v>2</v>
      </c>
      <c r="D46" s="90"/>
      <c r="E46" s="88" t="s">
        <v>66</v>
      </c>
      <c r="F46" s="90"/>
      <c r="G46" s="89" t="s">
        <v>67</v>
      </c>
      <c r="H46" s="90"/>
      <c r="K46" s="44" t="s">
        <v>64</v>
      </c>
      <c r="L46" s="49">
        <v>5</v>
      </c>
      <c r="M46" s="49">
        <v>5675</v>
      </c>
      <c r="N46" s="49"/>
      <c r="O46" s="49"/>
      <c r="P46" s="49">
        <f t="shared" si="23"/>
        <v>5</v>
      </c>
      <c r="Q46" s="49">
        <f t="shared" si="23"/>
        <v>5675</v>
      </c>
    </row>
    <row r="47" spans="2:17" x14ac:dyDescent="0.25">
      <c r="B47" s="45" t="s">
        <v>63</v>
      </c>
      <c r="C47" s="48"/>
      <c r="D47" s="48"/>
      <c r="E47" s="48"/>
      <c r="F47" s="48"/>
      <c r="G47" s="48">
        <f t="shared" ref="G47:H49" si="24">SUM(C47+E47)</f>
        <v>0</v>
      </c>
      <c r="H47" s="48">
        <f t="shared" si="24"/>
        <v>0</v>
      </c>
      <c r="K47" s="44" t="s">
        <v>65</v>
      </c>
      <c r="L47" s="49">
        <v>30</v>
      </c>
      <c r="M47" s="49">
        <v>31176.923076923078</v>
      </c>
      <c r="N47" s="49"/>
      <c r="O47" s="49"/>
      <c r="P47" s="49">
        <f t="shared" si="23"/>
        <v>30</v>
      </c>
      <c r="Q47" s="49">
        <f t="shared" si="23"/>
        <v>31176.923076923078</v>
      </c>
    </row>
    <row r="48" spans="2:17" x14ac:dyDescent="0.25">
      <c r="B48" s="44" t="s">
        <v>64</v>
      </c>
      <c r="C48" s="49">
        <v>50</v>
      </c>
      <c r="D48" s="49">
        <v>3250</v>
      </c>
      <c r="E48" s="49"/>
      <c r="F48" s="49"/>
      <c r="G48" s="49">
        <f t="shared" si="24"/>
        <v>50</v>
      </c>
      <c r="H48" s="49">
        <f t="shared" si="24"/>
        <v>3250</v>
      </c>
      <c r="L48" s="50">
        <f t="shared" ref="L48:Q48" si="25">SUM(L45:L47)</f>
        <v>35</v>
      </c>
      <c r="M48" s="50">
        <f t="shared" si="25"/>
        <v>36851.923076923078</v>
      </c>
      <c r="N48" s="50">
        <f t="shared" si="25"/>
        <v>0</v>
      </c>
      <c r="O48" s="50">
        <f t="shared" si="25"/>
        <v>0</v>
      </c>
      <c r="P48" s="50">
        <f t="shared" si="25"/>
        <v>35</v>
      </c>
      <c r="Q48" s="50">
        <f t="shared" si="25"/>
        <v>36851.923076923078</v>
      </c>
    </row>
    <row r="49" spans="2:17" x14ac:dyDescent="0.25">
      <c r="B49" s="44" t="s">
        <v>65</v>
      </c>
      <c r="C49" s="49">
        <v>103</v>
      </c>
      <c r="D49" s="49">
        <v>12825.25</v>
      </c>
      <c r="E49" s="49">
        <v>1</v>
      </c>
      <c r="F49" s="49">
        <v>4543</v>
      </c>
      <c r="G49" s="49">
        <f t="shared" si="24"/>
        <v>104</v>
      </c>
      <c r="H49" s="49">
        <f t="shared" si="24"/>
        <v>17368.25</v>
      </c>
    </row>
    <row r="50" spans="2:17" ht="15.75" thickBot="1" x14ac:dyDescent="0.3">
      <c r="C50" s="50">
        <f t="shared" ref="C50:H50" si="26">SUM(C47:C49)</f>
        <v>153</v>
      </c>
      <c r="D50" s="50">
        <f t="shared" si="26"/>
        <v>16075.25</v>
      </c>
      <c r="E50" s="50">
        <f t="shared" si="26"/>
        <v>1</v>
      </c>
      <c r="F50" s="50">
        <f t="shared" si="26"/>
        <v>4543</v>
      </c>
      <c r="G50" s="50">
        <f t="shared" si="26"/>
        <v>154</v>
      </c>
      <c r="H50" s="50">
        <f t="shared" si="26"/>
        <v>20618.25</v>
      </c>
      <c r="K50" s="46" t="s">
        <v>74</v>
      </c>
    </row>
    <row r="51" spans="2:17" ht="15.75" thickBot="1" x14ac:dyDescent="0.3">
      <c r="K51" s="1" t="s">
        <v>82</v>
      </c>
      <c r="L51" s="88">
        <v>2020</v>
      </c>
      <c r="M51" s="89"/>
      <c r="N51" s="89"/>
      <c r="O51" s="89"/>
      <c r="P51" s="89"/>
      <c r="Q51" s="90"/>
    </row>
    <row r="52" spans="2:17" ht="15.75" thickBot="1" x14ac:dyDescent="0.3">
      <c r="K52" s="47"/>
      <c r="L52" s="88" t="s">
        <v>2</v>
      </c>
      <c r="M52" s="90"/>
      <c r="N52" s="88" t="s">
        <v>66</v>
      </c>
      <c r="O52" s="90"/>
      <c r="P52" s="89" t="s">
        <v>67</v>
      </c>
      <c r="Q52" s="90"/>
    </row>
    <row r="53" spans="2:17" ht="15.75" thickBot="1" x14ac:dyDescent="0.3">
      <c r="B53" s="46" t="s">
        <v>83</v>
      </c>
      <c r="K53" s="45" t="s">
        <v>63</v>
      </c>
      <c r="L53" s="48"/>
      <c r="M53" s="48"/>
      <c r="N53" s="48"/>
      <c r="O53" s="48"/>
      <c r="P53" s="48">
        <f t="shared" ref="P53:Q55" si="27">SUM(L53+N53)</f>
        <v>0</v>
      </c>
      <c r="Q53" s="48">
        <f t="shared" si="27"/>
        <v>0</v>
      </c>
    </row>
    <row r="54" spans="2:17" ht="15.75" thickBot="1" x14ac:dyDescent="0.3">
      <c r="B54" s="1" t="s">
        <v>85</v>
      </c>
      <c r="C54" s="88">
        <v>2020</v>
      </c>
      <c r="D54" s="89"/>
      <c r="E54" s="89"/>
      <c r="F54" s="89"/>
      <c r="G54" s="89"/>
      <c r="H54" s="90"/>
      <c r="K54" s="44" t="s">
        <v>64</v>
      </c>
      <c r="L54" s="49">
        <v>946</v>
      </c>
      <c r="M54" s="49">
        <v>332046.58333333331</v>
      </c>
      <c r="N54" s="49"/>
      <c r="O54" s="49"/>
      <c r="P54" s="49">
        <f t="shared" si="27"/>
        <v>946</v>
      </c>
      <c r="Q54" s="49">
        <f t="shared" si="27"/>
        <v>332046.58333333331</v>
      </c>
    </row>
    <row r="55" spans="2:17" ht="15.75" thickBot="1" x14ac:dyDescent="0.3">
      <c r="B55" s="47"/>
      <c r="C55" s="88" t="s">
        <v>2</v>
      </c>
      <c r="D55" s="90"/>
      <c r="E55" s="88" t="s">
        <v>66</v>
      </c>
      <c r="F55" s="90"/>
      <c r="G55" s="89" t="s">
        <v>67</v>
      </c>
      <c r="H55" s="90"/>
      <c r="K55" s="44" t="s">
        <v>65</v>
      </c>
      <c r="L55" s="49">
        <v>64</v>
      </c>
      <c r="M55" s="49">
        <v>24888</v>
      </c>
      <c r="N55" s="49">
        <v>50</v>
      </c>
      <c r="O55" s="49">
        <v>21625</v>
      </c>
      <c r="P55" s="49">
        <f t="shared" si="27"/>
        <v>114</v>
      </c>
      <c r="Q55" s="49">
        <f t="shared" si="27"/>
        <v>46513</v>
      </c>
    </row>
    <row r="56" spans="2:17" x14ac:dyDescent="0.25">
      <c r="B56" s="45" t="s">
        <v>63</v>
      </c>
      <c r="C56" s="48"/>
      <c r="D56" s="48"/>
      <c r="E56" s="48"/>
      <c r="F56" s="48"/>
      <c r="G56" s="48">
        <f t="shared" ref="G56:H58" si="28">SUM(C56+E56)</f>
        <v>0</v>
      </c>
      <c r="H56" s="48">
        <f t="shared" si="28"/>
        <v>0</v>
      </c>
      <c r="L56" s="50">
        <f t="shared" ref="L56:Q56" si="29">SUM(L53:L55)</f>
        <v>1010</v>
      </c>
      <c r="M56" s="50">
        <f t="shared" si="29"/>
        <v>356934.58333333331</v>
      </c>
      <c r="N56" s="50">
        <f t="shared" si="29"/>
        <v>50</v>
      </c>
      <c r="O56" s="50">
        <f t="shared" si="29"/>
        <v>21625</v>
      </c>
      <c r="P56" s="50">
        <f t="shared" si="29"/>
        <v>1060</v>
      </c>
      <c r="Q56" s="50">
        <f t="shared" si="29"/>
        <v>378559.58333333331</v>
      </c>
    </row>
    <row r="57" spans="2:17" x14ac:dyDescent="0.25">
      <c r="B57" s="44" t="s">
        <v>64</v>
      </c>
      <c r="C57" s="49">
        <v>25</v>
      </c>
      <c r="D57" s="49">
        <v>93500</v>
      </c>
      <c r="E57" s="49"/>
      <c r="F57" s="49"/>
      <c r="G57" s="49">
        <f t="shared" si="28"/>
        <v>25</v>
      </c>
      <c r="H57" s="49">
        <f t="shared" si="28"/>
        <v>93500</v>
      </c>
      <c r="L57" s="50"/>
      <c r="M57" s="50"/>
      <c r="N57" s="50"/>
      <c r="O57" s="50"/>
      <c r="P57" s="50"/>
      <c r="Q57" s="50"/>
    </row>
    <row r="58" spans="2:17" x14ac:dyDescent="0.25">
      <c r="B58" s="44" t="s">
        <v>65</v>
      </c>
      <c r="C58" s="49"/>
      <c r="D58" s="49"/>
      <c r="E58" s="49"/>
      <c r="F58" s="49"/>
      <c r="G58" s="49">
        <f t="shared" si="28"/>
        <v>0</v>
      </c>
      <c r="H58" s="49">
        <f t="shared" si="28"/>
        <v>0</v>
      </c>
      <c r="K58" s="68" t="s">
        <v>63</v>
      </c>
      <c r="L58" s="67">
        <f>SUM(L5+L12+L19+L27+L36+L45+L53)</f>
        <v>0</v>
      </c>
      <c r="M58" s="67">
        <f t="shared" ref="M58:Q58" si="30">SUM(M5+M12+M19+M27+M36+M45+M53)</f>
        <v>0</v>
      </c>
      <c r="N58" s="67">
        <f t="shared" si="30"/>
        <v>0</v>
      </c>
      <c r="O58" s="67">
        <f t="shared" si="30"/>
        <v>0</v>
      </c>
      <c r="P58" s="67">
        <f t="shared" si="30"/>
        <v>0</v>
      </c>
      <c r="Q58" s="67">
        <f t="shared" si="30"/>
        <v>0</v>
      </c>
    </row>
    <row r="59" spans="2:17" x14ac:dyDescent="0.25">
      <c r="C59" s="50">
        <f t="shared" ref="C59:H59" si="31">SUM(C56:C58)</f>
        <v>25</v>
      </c>
      <c r="D59" s="50">
        <f t="shared" si="31"/>
        <v>93500</v>
      </c>
      <c r="E59" s="50">
        <f t="shared" si="31"/>
        <v>0</v>
      </c>
      <c r="F59" s="50">
        <f t="shared" si="31"/>
        <v>0</v>
      </c>
      <c r="G59" s="50">
        <f t="shared" si="31"/>
        <v>25</v>
      </c>
      <c r="H59" s="50">
        <f t="shared" si="31"/>
        <v>93500</v>
      </c>
      <c r="K59" s="68" t="s">
        <v>64</v>
      </c>
      <c r="L59" s="67">
        <f t="shared" ref="L59:Q61" si="32">SUM(L6+L13+L20+L28+L37+L46+L54)</f>
        <v>2114</v>
      </c>
      <c r="M59" s="67">
        <f t="shared" si="32"/>
        <v>762724.58333333326</v>
      </c>
      <c r="N59" s="67">
        <f t="shared" si="32"/>
        <v>0</v>
      </c>
      <c r="O59" s="67">
        <f t="shared" si="32"/>
        <v>0</v>
      </c>
      <c r="P59" s="67">
        <f t="shared" si="32"/>
        <v>2114</v>
      </c>
      <c r="Q59" s="67">
        <f t="shared" si="32"/>
        <v>762724.58333333326</v>
      </c>
    </row>
    <row r="60" spans="2:17" x14ac:dyDescent="0.25">
      <c r="K60" s="68" t="s">
        <v>65</v>
      </c>
      <c r="L60" s="67">
        <f t="shared" si="32"/>
        <v>582</v>
      </c>
      <c r="M60" s="67">
        <f t="shared" si="32"/>
        <v>231964.92307692306</v>
      </c>
      <c r="N60" s="67">
        <f t="shared" si="32"/>
        <v>200</v>
      </c>
      <c r="O60" s="67">
        <f t="shared" si="32"/>
        <v>78375</v>
      </c>
      <c r="P60" s="67">
        <f t="shared" si="32"/>
        <v>782</v>
      </c>
      <c r="Q60" s="67">
        <f t="shared" si="32"/>
        <v>310339.92307692306</v>
      </c>
    </row>
    <row r="61" spans="2:17" x14ac:dyDescent="0.25">
      <c r="B61" s="67" t="s">
        <v>63</v>
      </c>
      <c r="C61" s="67">
        <f>SUM(C47+C56)</f>
        <v>0</v>
      </c>
      <c r="D61" s="67">
        <f t="shared" ref="D61:H61" si="33">SUM(D47+D56)</f>
        <v>0</v>
      </c>
      <c r="E61" s="67">
        <f t="shared" si="33"/>
        <v>0</v>
      </c>
      <c r="F61" s="67">
        <f t="shared" si="33"/>
        <v>0</v>
      </c>
      <c r="G61" s="67">
        <f t="shared" si="33"/>
        <v>0</v>
      </c>
      <c r="H61" s="67">
        <f t="shared" si="33"/>
        <v>0</v>
      </c>
      <c r="K61" s="72" t="s">
        <v>67</v>
      </c>
      <c r="L61" s="71">
        <f t="shared" si="32"/>
        <v>2696</v>
      </c>
      <c r="M61" s="71">
        <f t="shared" si="32"/>
        <v>994689.50641025649</v>
      </c>
      <c r="N61" s="71">
        <f t="shared" si="32"/>
        <v>200</v>
      </c>
      <c r="O61" s="71">
        <f t="shared" si="32"/>
        <v>78375</v>
      </c>
      <c r="P61" s="71">
        <f t="shared" si="32"/>
        <v>2896</v>
      </c>
      <c r="Q61" s="71">
        <f t="shared" si="32"/>
        <v>1073064.5064102565</v>
      </c>
    </row>
    <row r="62" spans="2:17" x14ac:dyDescent="0.25">
      <c r="B62" s="68" t="s">
        <v>64</v>
      </c>
      <c r="C62" s="67">
        <f t="shared" ref="C62:H63" si="34">SUM(C48+C57)</f>
        <v>75</v>
      </c>
      <c r="D62" s="67">
        <f t="shared" si="34"/>
        <v>96750</v>
      </c>
      <c r="E62" s="67">
        <f t="shared" si="34"/>
        <v>0</v>
      </c>
      <c r="F62" s="67">
        <f t="shared" si="34"/>
        <v>0</v>
      </c>
      <c r="G62" s="67">
        <f t="shared" si="34"/>
        <v>75</v>
      </c>
      <c r="H62" s="67">
        <f t="shared" si="34"/>
        <v>96750</v>
      </c>
    </row>
    <row r="63" spans="2:17" x14ac:dyDescent="0.25">
      <c r="B63" s="68" t="s">
        <v>65</v>
      </c>
      <c r="C63" s="67">
        <f t="shared" si="34"/>
        <v>103</v>
      </c>
      <c r="D63" s="67">
        <f t="shared" si="34"/>
        <v>12825.25</v>
      </c>
      <c r="E63" s="67">
        <f t="shared" si="34"/>
        <v>1</v>
      </c>
      <c r="F63" s="67">
        <f t="shared" si="34"/>
        <v>4543</v>
      </c>
      <c r="G63" s="67">
        <f t="shared" si="34"/>
        <v>104</v>
      </c>
      <c r="H63" s="67">
        <f t="shared" si="34"/>
        <v>17368.25</v>
      </c>
    </row>
    <row r="64" spans="2:17" x14ac:dyDescent="0.25">
      <c r="B64" s="72" t="s">
        <v>67</v>
      </c>
      <c r="C64" s="71">
        <f>SUM(C61:C63)</f>
        <v>178</v>
      </c>
      <c r="D64" s="71">
        <f t="shared" ref="D64:H64" si="35">SUM(D61:D63)</f>
        <v>109575.25</v>
      </c>
      <c r="E64" s="71">
        <f t="shared" si="35"/>
        <v>1</v>
      </c>
      <c r="F64" s="71">
        <f t="shared" si="35"/>
        <v>4543</v>
      </c>
      <c r="G64" s="71">
        <f t="shared" si="35"/>
        <v>179</v>
      </c>
      <c r="H64" s="71">
        <f t="shared" si="35"/>
        <v>114118.25</v>
      </c>
    </row>
    <row r="67" spans="2:18" ht="15.75" thickBot="1" x14ac:dyDescent="0.3">
      <c r="B67" s="54" t="s">
        <v>31</v>
      </c>
      <c r="L67" s="54" t="s">
        <v>86</v>
      </c>
    </row>
    <row r="68" spans="2:18" ht="15.75" thickBot="1" x14ac:dyDescent="0.3">
      <c r="B68" s="1" t="s">
        <v>84</v>
      </c>
      <c r="C68" s="88">
        <v>2020</v>
      </c>
      <c r="D68" s="89"/>
      <c r="E68" s="89"/>
      <c r="F68" s="89"/>
      <c r="G68" s="89"/>
      <c r="H68" s="90"/>
      <c r="L68" s="1" t="s">
        <v>84</v>
      </c>
      <c r="M68" s="88">
        <v>2020</v>
      </c>
      <c r="N68" s="89"/>
      <c r="O68" s="89"/>
      <c r="P68" s="89"/>
      <c r="Q68" s="89"/>
      <c r="R68" s="90"/>
    </row>
    <row r="69" spans="2:18" ht="15.75" thickBot="1" x14ac:dyDescent="0.3">
      <c r="B69" s="47"/>
      <c r="C69" s="88" t="s">
        <v>2</v>
      </c>
      <c r="D69" s="90"/>
      <c r="E69" s="88" t="s">
        <v>66</v>
      </c>
      <c r="F69" s="90"/>
      <c r="G69" s="89" t="s">
        <v>67</v>
      </c>
      <c r="H69" s="90"/>
      <c r="L69" s="47"/>
      <c r="M69" s="88" t="s">
        <v>2</v>
      </c>
      <c r="N69" s="90"/>
      <c r="O69" s="88" t="s">
        <v>66</v>
      </c>
      <c r="P69" s="90"/>
      <c r="Q69" s="89" t="s">
        <v>67</v>
      </c>
      <c r="R69" s="90"/>
    </row>
    <row r="70" spans="2:18" x14ac:dyDescent="0.25">
      <c r="B70" s="45" t="s">
        <v>63</v>
      </c>
      <c r="C70" s="48">
        <v>5</v>
      </c>
      <c r="D70" s="48">
        <v>9750</v>
      </c>
      <c r="E70" s="48"/>
      <c r="F70" s="48"/>
      <c r="G70" s="48">
        <f t="shared" ref="G70:H72" si="36">SUM(C70+E70)</f>
        <v>5</v>
      </c>
      <c r="H70" s="48">
        <f t="shared" si="36"/>
        <v>9750</v>
      </c>
      <c r="L70" s="45" t="s">
        <v>63</v>
      </c>
      <c r="M70" s="48"/>
      <c r="N70" s="48"/>
      <c r="O70" s="48"/>
      <c r="P70" s="48"/>
      <c r="Q70" s="48">
        <f t="shared" ref="Q70:R72" si="37">SUM(M70+O70)</f>
        <v>0</v>
      </c>
      <c r="R70" s="48">
        <f t="shared" si="37"/>
        <v>0</v>
      </c>
    </row>
    <row r="71" spans="2:18" x14ac:dyDescent="0.25">
      <c r="B71" s="44" t="s">
        <v>64</v>
      </c>
      <c r="C71" s="49">
        <v>10</v>
      </c>
      <c r="D71" s="49">
        <v>19000</v>
      </c>
      <c r="E71" s="49"/>
      <c r="F71" s="49"/>
      <c r="G71" s="49">
        <f t="shared" si="36"/>
        <v>10</v>
      </c>
      <c r="H71" s="49">
        <f t="shared" si="36"/>
        <v>19000</v>
      </c>
      <c r="L71" s="44" t="s">
        <v>64</v>
      </c>
      <c r="M71" s="49">
        <v>875</v>
      </c>
      <c r="N71" s="49">
        <v>206320.71428571429</v>
      </c>
      <c r="O71" s="49"/>
      <c r="P71" s="49"/>
      <c r="Q71" s="49">
        <f t="shared" si="37"/>
        <v>875</v>
      </c>
      <c r="R71" s="49">
        <f t="shared" si="37"/>
        <v>206320.71428571429</v>
      </c>
    </row>
    <row r="72" spans="2:18" x14ac:dyDescent="0.25">
      <c r="B72" s="44" t="s">
        <v>65</v>
      </c>
      <c r="C72" s="49">
        <v>25</v>
      </c>
      <c r="D72" s="49">
        <v>29666.92</v>
      </c>
      <c r="E72" s="49"/>
      <c r="F72" s="49"/>
      <c r="G72" s="49">
        <f t="shared" si="36"/>
        <v>25</v>
      </c>
      <c r="H72" s="49">
        <f t="shared" si="36"/>
        <v>29666.92</v>
      </c>
      <c r="L72" s="44" t="s">
        <v>65</v>
      </c>
      <c r="M72" s="49">
        <v>50</v>
      </c>
      <c r="N72" s="49">
        <v>11900</v>
      </c>
      <c r="O72" s="49"/>
      <c r="P72" s="49"/>
      <c r="Q72" s="49">
        <f t="shared" si="37"/>
        <v>50</v>
      </c>
      <c r="R72" s="49">
        <f t="shared" si="37"/>
        <v>11900</v>
      </c>
    </row>
    <row r="73" spans="2:18" x14ac:dyDescent="0.25">
      <c r="C73" s="50">
        <f t="shared" ref="C73:H73" si="38">SUM(C70:C72)</f>
        <v>40</v>
      </c>
      <c r="D73" s="50">
        <f t="shared" si="38"/>
        <v>58416.92</v>
      </c>
      <c r="E73" s="50">
        <f t="shared" si="38"/>
        <v>0</v>
      </c>
      <c r="F73" s="50">
        <f t="shared" si="38"/>
        <v>0</v>
      </c>
      <c r="G73" s="50">
        <f t="shared" si="38"/>
        <v>40</v>
      </c>
      <c r="H73" s="50">
        <f t="shared" si="38"/>
        <v>58416.92</v>
      </c>
      <c r="M73" s="50">
        <f t="shared" ref="M73:R73" si="39">SUM(M70:M72)</f>
        <v>925</v>
      </c>
      <c r="N73" s="50">
        <f t="shared" si="39"/>
        <v>218220.71428571429</v>
      </c>
      <c r="O73" s="50">
        <f t="shared" si="39"/>
        <v>0</v>
      </c>
      <c r="P73" s="50">
        <f t="shared" si="39"/>
        <v>0</v>
      </c>
      <c r="Q73" s="50">
        <f t="shared" si="39"/>
        <v>925</v>
      </c>
      <c r="R73" s="50">
        <f t="shared" si="39"/>
        <v>218220.71428571429</v>
      </c>
    </row>
    <row r="74" spans="2:18" x14ac:dyDescent="0.25">
      <c r="B74" s="68" t="s">
        <v>63</v>
      </c>
      <c r="C74" s="67">
        <f>C70</f>
        <v>5</v>
      </c>
      <c r="D74" s="67">
        <f t="shared" ref="D74:H74" si="40">D70</f>
        <v>9750</v>
      </c>
      <c r="E74" s="67">
        <f t="shared" si="40"/>
        <v>0</v>
      </c>
      <c r="F74" s="67">
        <f t="shared" si="40"/>
        <v>0</v>
      </c>
      <c r="G74" s="67">
        <f t="shared" si="40"/>
        <v>5</v>
      </c>
      <c r="H74" s="67">
        <f t="shared" si="40"/>
        <v>9750</v>
      </c>
      <c r="L74" s="68" t="s">
        <v>63</v>
      </c>
      <c r="M74" s="67">
        <f>M70</f>
        <v>0</v>
      </c>
      <c r="N74" s="67">
        <f t="shared" ref="N74:R74" si="41">N70</f>
        <v>0</v>
      </c>
      <c r="O74" s="67">
        <f t="shared" si="41"/>
        <v>0</v>
      </c>
      <c r="P74" s="67">
        <f t="shared" si="41"/>
        <v>0</v>
      </c>
      <c r="Q74" s="67">
        <f t="shared" si="41"/>
        <v>0</v>
      </c>
      <c r="R74" s="67">
        <f t="shared" si="41"/>
        <v>0</v>
      </c>
    </row>
    <row r="75" spans="2:18" x14ac:dyDescent="0.25">
      <c r="B75" s="68" t="s">
        <v>64</v>
      </c>
      <c r="C75" s="67">
        <f>C71</f>
        <v>10</v>
      </c>
      <c r="D75" s="67">
        <f t="shared" ref="D75:H75" si="42">D71</f>
        <v>19000</v>
      </c>
      <c r="E75" s="67">
        <f t="shared" si="42"/>
        <v>0</v>
      </c>
      <c r="F75" s="67">
        <f t="shared" si="42"/>
        <v>0</v>
      </c>
      <c r="G75" s="67">
        <f t="shared" si="42"/>
        <v>10</v>
      </c>
      <c r="H75" s="67">
        <f t="shared" si="42"/>
        <v>19000</v>
      </c>
      <c r="L75" s="68" t="s">
        <v>64</v>
      </c>
      <c r="M75" s="67">
        <f>M71</f>
        <v>875</v>
      </c>
      <c r="N75" s="67">
        <f t="shared" ref="N75:R75" si="43">N71</f>
        <v>206320.71428571429</v>
      </c>
      <c r="O75" s="67">
        <f t="shared" si="43"/>
        <v>0</v>
      </c>
      <c r="P75" s="67">
        <f t="shared" si="43"/>
        <v>0</v>
      </c>
      <c r="Q75" s="67">
        <f t="shared" si="43"/>
        <v>875</v>
      </c>
      <c r="R75" s="67">
        <f t="shared" si="43"/>
        <v>206320.71428571429</v>
      </c>
    </row>
    <row r="76" spans="2:18" x14ac:dyDescent="0.25">
      <c r="B76" s="68" t="s">
        <v>65</v>
      </c>
      <c r="C76" s="67">
        <f>C72</f>
        <v>25</v>
      </c>
      <c r="D76" s="67">
        <f t="shared" ref="D76:H76" si="44">D72</f>
        <v>29666.92</v>
      </c>
      <c r="E76" s="67">
        <f t="shared" si="44"/>
        <v>0</v>
      </c>
      <c r="F76" s="67">
        <f t="shared" si="44"/>
        <v>0</v>
      </c>
      <c r="G76" s="67">
        <f t="shared" si="44"/>
        <v>25</v>
      </c>
      <c r="H76" s="67">
        <f t="shared" si="44"/>
        <v>29666.92</v>
      </c>
      <c r="L76" s="68" t="s">
        <v>65</v>
      </c>
      <c r="M76" s="67">
        <f>M72</f>
        <v>50</v>
      </c>
      <c r="N76" s="67">
        <f t="shared" ref="N76:R76" si="45">N72</f>
        <v>11900</v>
      </c>
      <c r="O76" s="67">
        <f t="shared" si="45"/>
        <v>0</v>
      </c>
      <c r="P76" s="67">
        <f t="shared" si="45"/>
        <v>0</v>
      </c>
      <c r="Q76" s="67">
        <f t="shared" si="45"/>
        <v>50</v>
      </c>
      <c r="R76" s="67">
        <f t="shared" si="45"/>
        <v>11900</v>
      </c>
    </row>
    <row r="77" spans="2:18" x14ac:dyDescent="0.25">
      <c r="C77" s="62">
        <f>SUM(C74:C76)</f>
        <v>40</v>
      </c>
      <c r="D77" s="62">
        <f t="shared" ref="D77:H77" si="46">SUM(D74:D76)</f>
        <v>58416.92</v>
      </c>
      <c r="E77" s="62">
        <f t="shared" si="46"/>
        <v>0</v>
      </c>
      <c r="F77" s="62">
        <f t="shared" si="46"/>
        <v>0</v>
      </c>
      <c r="G77" s="62">
        <f t="shared" si="46"/>
        <v>40</v>
      </c>
      <c r="H77" s="62">
        <f t="shared" si="46"/>
        <v>58416.92</v>
      </c>
      <c r="M77" s="62">
        <f>SUM(M74:M76)</f>
        <v>925</v>
      </c>
      <c r="N77" s="62">
        <f t="shared" ref="N77" si="47">SUM(N74:N76)</f>
        <v>218220.71428571429</v>
      </c>
      <c r="O77" s="62">
        <f t="shared" ref="O77" si="48">SUM(O74:O76)</f>
        <v>0</v>
      </c>
      <c r="P77" s="62">
        <f t="shared" ref="P77" si="49">SUM(P74:P76)</f>
        <v>0</v>
      </c>
      <c r="Q77" s="62">
        <f t="shared" ref="Q77" si="50">SUM(Q74:Q76)</f>
        <v>925</v>
      </c>
      <c r="R77" s="62">
        <f t="shared" ref="R77" si="51">SUM(R74:R76)</f>
        <v>218220.71428571429</v>
      </c>
    </row>
    <row r="79" spans="2:18" ht="15.75" thickBot="1" x14ac:dyDescent="0.3">
      <c r="B79" s="54" t="s">
        <v>87</v>
      </c>
      <c r="L79" s="54" t="s">
        <v>88</v>
      </c>
    </row>
    <row r="80" spans="2:18" ht="15.75" thickBot="1" x14ac:dyDescent="0.3">
      <c r="B80" s="1" t="s">
        <v>84</v>
      </c>
      <c r="C80" s="88">
        <v>2020</v>
      </c>
      <c r="D80" s="89"/>
      <c r="E80" s="89"/>
      <c r="F80" s="89"/>
      <c r="G80" s="89"/>
      <c r="H80" s="90"/>
      <c r="L80" s="1" t="s">
        <v>84</v>
      </c>
      <c r="M80" s="88">
        <v>2020</v>
      </c>
      <c r="N80" s="89"/>
      <c r="O80" s="89"/>
      <c r="P80" s="89"/>
      <c r="Q80" s="89"/>
      <c r="R80" s="90"/>
    </row>
    <row r="81" spans="2:18" ht="15.75" thickBot="1" x14ac:dyDescent="0.3">
      <c r="B81" s="47"/>
      <c r="C81" s="88" t="s">
        <v>2</v>
      </c>
      <c r="D81" s="90"/>
      <c r="E81" s="88" t="s">
        <v>66</v>
      </c>
      <c r="F81" s="90"/>
      <c r="G81" s="89" t="s">
        <v>67</v>
      </c>
      <c r="H81" s="90"/>
      <c r="L81" s="47"/>
      <c r="M81" s="88" t="s">
        <v>2</v>
      </c>
      <c r="N81" s="90"/>
      <c r="O81" s="88" t="s">
        <v>66</v>
      </c>
      <c r="P81" s="90"/>
      <c r="Q81" s="89" t="s">
        <v>67</v>
      </c>
      <c r="R81" s="90"/>
    </row>
    <row r="82" spans="2:18" x14ac:dyDescent="0.25">
      <c r="B82" s="45" t="s">
        <v>63</v>
      </c>
      <c r="C82" s="48">
        <v>8.6289999999999996</v>
      </c>
      <c r="D82" s="48">
        <v>5114.5039999999999</v>
      </c>
      <c r="E82" s="48"/>
      <c r="F82" s="48"/>
      <c r="G82" s="48">
        <f t="shared" ref="G82:H84" si="52">SUM(C82+E82)</f>
        <v>8.6289999999999996</v>
      </c>
      <c r="H82" s="48">
        <f t="shared" si="52"/>
        <v>5114.5039999999999</v>
      </c>
      <c r="L82" s="45" t="s">
        <v>63</v>
      </c>
      <c r="M82" s="48"/>
      <c r="N82" s="48"/>
      <c r="O82" s="48"/>
      <c r="P82" s="48"/>
      <c r="Q82" s="48">
        <f t="shared" ref="Q82:R84" si="53">SUM(M82+O82)</f>
        <v>0</v>
      </c>
      <c r="R82" s="48">
        <f t="shared" si="53"/>
        <v>0</v>
      </c>
    </row>
    <row r="83" spans="2:18" x14ac:dyDescent="0.25">
      <c r="B83" s="44" t="s">
        <v>64</v>
      </c>
      <c r="C83" s="49">
        <v>1</v>
      </c>
      <c r="D83" s="49">
        <v>1180</v>
      </c>
      <c r="E83" s="49"/>
      <c r="F83" s="49"/>
      <c r="G83" s="49">
        <f t="shared" si="52"/>
        <v>1</v>
      </c>
      <c r="H83" s="49">
        <f t="shared" si="52"/>
        <v>1180</v>
      </c>
      <c r="L83" s="44" t="s">
        <v>64</v>
      </c>
      <c r="M83" s="49">
        <v>15</v>
      </c>
      <c r="N83" s="49">
        <v>23550</v>
      </c>
      <c r="O83" s="49"/>
      <c r="P83" s="49"/>
      <c r="Q83" s="49">
        <f t="shared" si="53"/>
        <v>15</v>
      </c>
      <c r="R83" s="49">
        <f t="shared" si="53"/>
        <v>23550</v>
      </c>
    </row>
    <row r="84" spans="2:18" x14ac:dyDescent="0.25">
      <c r="B84" s="44" t="s">
        <v>65</v>
      </c>
      <c r="C84" s="49">
        <v>0</v>
      </c>
      <c r="D84" s="49">
        <v>0</v>
      </c>
      <c r="E84" s="49"/>
      <c r="F84" s="49"/>
      <c r="G84" s="49">
        <f t="shared" si="52"/>
        <v>0</v>
      </c>
      <c r="H84" s="49">
        <f t="shared" si="52"/>
        <v>0</v>
      </c>
      <c r="L84" s="44" t="s">
        <v>65</v>
      </c>
      <c r="M84" s="49">
        <v>34</v>
      </c>
      <c r="N84" s="49">
        <v>40615.171428571426</v>
      </c>
      <c r="O84" s="49">
        <v>2</v>
      </c>
      <c r="P84" s="49">
        <v>6000</v>
      </c>
      <c r="Q84" s="49">
        <f t="shared" si="53"/>
        <v>36</v>
      </c>
      <c r="R84" s="49">
        <f t="shared" si="53"/>
        <v>46615.171428571426</v>
      </c>
    </row>
    <row r="85" spans="2:18" x14ac:dyDescent="0.25">
      <c r="C85" s="50">
        <f t="shared" ref="C85:H85" si="54">SUM(C82:C84)</f>
        <v>9.6289999999999996</v>
      </c>
      <c r="D85" s="50">
        <f t="shared" si="54"/>
        <v>6294.5039999999999</v>
      </c>
      <c r="E85" s="50">
        <f t="shared" si="54"/>
        <v>0</v>
      </c>
      <c r="F85" s="50">
        <f t="shared" si="54"/>
        <v>0</v>
      </c>
      <c r="G85" s="50">
        <f t="shared" si="54"/>
        <v>9.6289999999999996</v>
      </c>
      <c r="H85" s="50">
        <f t="shared" si="54"/>
        <v>6294.5039999999999</v>
      </c>
      <c r="M85" s="50">
        <f t="shared" ref="M85:R85" si="55">SUM(M82:M84)</f>
        <v>49</v>
      </c>
      <c r="N85" s="50">
        <f t="shared" si="55"/>
        <v>64165.171428571426</v>
      </c>
      <c r="O85" s="50">
        <f t="shared" si="55"/>
        <v>2</v>
      </c>
      <c r="P85" s="50">
        <f t="shared" si="55"/>
        <v>6000</v>
      </c>
      <c r="Q85" s="50">
        <f t="shared" si="55"/>
        <v>51</v>
      </c>
      <c r="R85" s="50">
        <f t="shared" si="55"/>
        <v>70165.171428571426</v>
      </c>
    </row>
    <row r="86" spans="2:18" x14ac:dyDescent="0.25">
      <c r="B86" s="68" t="s">
        <v>63</v>
      </c>
      <c r="C86" s="67">
        <f>C82</f>
        <v>8.6289999999999996</v>
      </c>
      <c r="D86" s="67">
        <f t="shared" ref="D86:H86" si="56">D82</f>
        <v>5114.5039999999999</v>
      </c>
      <c r="E86" s="67">
        <f t="shared" si="56"/>
        <v>0</v>
      </c>
      <c r="F86" s="67">
        <f t="shared" si="56"/>
        <v>0</v>
      </c>
      <c r="G86" s="67">
        <f t="shared" si="56"/>
        <v>8.6289999999999996</v>
      </c>
      <c r="H86" s="67">
        <f t="shared" si="56"/>
        <v>5114.5039999999999</v>
      </c>
      <c r="L86" s="68" t="s">
        <v>63</v>
      </c>
      <c r="M86" s="67">
        <f>M82</f>
        <v>0</v>
      </c>
      <c r="N86" s="67">
        <f t="shared" ref="N86:R86" si="57">N82</f>
        <v>0</v>
      </c>
      <c r="O86" s="67">
        <f t="shared" si="57"/>
        <v>0</v>
      </c>
      <c r="P86" s="67">
        <f t="shared" si="57"/>
        <v>0</v>
      </c>
      <c r="Q86" s="67">
        <f t="shared" si="57"/>
        <v>0</v>
      </c>
      <c r="R86" s="67">
        <f t="shared" si="57"/>
        <v>0</v>
      </c>
    </row>
    <row r="87" spans="2:18" x14ac:dyDescent="0.25">
      <c r="B87" s="68" t="s">
        <v>64</v>
      </c>
      <c r="C87" s="67">
        <f>C83</f>
        <v>1</v>
      </c>
      <c r="D87" s="67">
        <f t="shared" ref="D87:H87" si="58">D83</f>
        <v>1180</v>
      </c>
      <c r="E87" s="67">
        <f t="shared" si="58"/>
        <v>0</v>
      </c>
      <c r="F87" s="67">
        <f t="shared" si="58"/>
        <v>0</v>
      </c>
      <c r="G87" s="67">
        <f t="shared" si="58"/>
        <v>1</v>
      </c>
      <c r="H87" s="67">
        <f t="shared" si="58"/>
        <v>1180</v>
      </c>
      <c r="L87" s="68" t="s">
        <v>64</v>
      </c>
      <c r="M87" s="67">
        <f>M83</f>
        <v>15</v>
      </c>
      <c r="N87" s="67">
        <f t="shared" ref="N87:R87" si="59">N83</f>
        <v>23550</v>
      </c>
      <c r="O87" s="67">
        <f t="shared" si="59"/>
        <v>0</v>
      </c>
      <c r="P87" s="67">
        <f t="shared" si="59"/>
        <v>0</v>
      </c>
      <c r="Q87" s="67">
        <f t="shared" si="59"/>
        <v>15</v>
      </c>
      <c r="R87" s="67">
        <f t="shared" si="59"/>
        <v>23550</v>
      </c>
    </row>
    <row r="88" spans="2:18" x14ac:dyDescent="0.25">
      <c r="B88" s="68" t="s">
        <v>65</v>
      </c>
      <c r="C88" s="67">
        <f>C84</f>
        <v>0</v>
      </c>
      <c r="D88" s="67">
        <f t="shared" ref="D88:H88" si="60">D84</f>
        <v>0</v>
      </c>
      <c r="E88" s="67">
        <f t="shared" si="60"/>
        <v>0</v>
      </c>
      <c r="F88" s="67">
        <f t="shared" si="60"/>
        <v>0</v>
      </c>
      <c r="G88" s="67">
        <f t="shared" si="60"/>
        <v>0</v>
      </c>
      <c r="H88" s="67">
        <f t="shared" si="60"/>
        <v>0</v>
      </c>
      <c r="L88" s="68" t="s">
        <v>65</v>
      </c>
      <c r="M88" s="67">
        <f>M84</f>
        <v>34</v>
      </c>
      <c r="N88" s="67">
        <f t="shared" ref="N88:R88" si="61">N84</f>
        <v>40615.171428571426</v>
      </c>
      <c r="O88" s="67">
        <f t="shared" si="61"/>
        <v>2</v>
      </c>
      <c r="P88" s="67">
        <f t="shared" si="61"/>
        <v>6000</v>
      </c>
      <c r="Q88" s="67">
        <f t="shared" si="61"/>
        <v>36</v>
      </c>
      <c r="R88" s="67">
        <f t="shared" si="61"/>
        <v>46615.171428571426</v>
      </c>
    </row>
    <row r="89" spans="2:18" x14ac:dyDescent="0.25">
      <c r="C89" s="62">
        <f t="shared" ref="C89" si="62">SUM(C86:C88)</f>
        <v>9.6289999999999996</v>
      </c>
      <c r="D89" s="62">
        <f t="shared" ref="D89" si="63">SUM(D86:D88)</f>
        <v>6294.5039999999999</v>
      </c>
      <c r="E89" s="62">
        <f t="shared" ref="E89" si="64">SUM(E86:E88)</f>
        <v>0</v>
      </c>
      <c r="F89" s="62">
        <f t="shared" ref="F89" si="65">SUM(F86:F88)</f>
        <v>0</v>
      </c>
      <c r="G89" s="62">
        <f t="shared" ref="G89" si="66">SUM(G86:G88)</f>
        <v>9.6289999999999996</v>
      </c>
      <c r="H89" s="62">
        <f t="shared" ref="H89" si="67">SUM(H86:H88)</f>
        <v>6294.5039999999999</v>
      </c>
      <c r="M89" s="62">
        <f t="shared" ref="M89:Q89" si="68">SUM(M86:M88)</f>
        <v>49</v>
      </c>
      <c r="N89" s="62">
        <f t="shared" si="68"/>
        <v>64165.171428571426</v>
      </c>
      <c r="O89" s="62">
        <f t="shared" si="68"/>
        <v>2</v>
      </c>
      <c r="P89" s="62">
        <f t="shared" si="68"/>
        <v>6000</v>
      </c>
      <c r="Q89" s="62">
        <f t="shared" si="68"/>
        <v>51</v>
      </c>
      <c r="R89" s="62">
        <f>SUM(R86:R88)</f>
        <v>70165.171428571426</v>
      </c>
    </row>
    <row r="90" spans="2:18" x14ac:dyDescent="0.25">
      <c r="M90" s="50"/>
      <c r="N90" s="50"/>
      <c r="O90" s="50"/>
      <c r="P90" s="50"/>
      <c r="Q90" s="50"/>
      <c r="R90" s="50"/>
    </row>
    <row r="91" spans="2:18" ht="15.75" thickBot="1" x14ac:dyDescent="0.3">
      <c r="B91" s="54" t="s">
        <v>92</v>
      </c>
      <c r="L91" s="54" t="s">
        <v>91</v>
      </c>
    </row>
    <row r="92" spans="2:18" ht="15.75" thickBot="1" x14ac:dyDescent="0.3">
      <c r="B92" s="1" t="s">
        <v>84</v>
      </c>
      <c r="C92" s="88">
        <v>2020</v>
      </c>
      <c r="D92" s="89"/>
      <c r="E92" s="89"/>
      <c r="F92" s="89"/>
      <c r="G92" s="89"/>
      <c r="H92" s="90"/>
      <c r="M92" s="88">
        <v>2020</v>
      </c>
      <c r="N92" s="89"/>
      <c r="O92" s="89"/>
      <c r="P92" s="89"/>
      <c r="Q92" s="89"/>
      <c r="R92" s="90"/>
    </row>
    <row r="93" spans="2:18" ht="15.75" thickBot="1" x14ac:dyDescent="0.3">
      <c r="B93" s="47"/>
      <c r="C93" s="88" t="s">
        <v>2</v>
      </c>
      <c r="D93" s="90"/>
      <c r="E93" s="88" t="s">
        <v>66</v>
      </c>
      <c r="F93" s="90"/>
      <c r="G93" s="89" t="s">
        <v>67</v>
      </c>
      <c r="H93" s="90"/>
      <c r="L93" s="47"/>
      <c r="M93" s="88" t="s">
        <v>2</v>
      </c>
      <c r="N93" s="90"/>
      <c r="O93" s="88" t="s">
        <v>66</v>
      </c>
      <c r="P93" s="90"/>
      <c r="Q93" s="89" t="s">
        <v>67</v>
      </c>
      <c r="R93" s="90"/>
    </row>
    <row r="94" spans="2:18" x14ac:dyDescent="0.25">
      <c r="B94" s="45" t="s">
        <v>63</v>
      </c>
      <c r="C94" s="48">
        <v>854.43200000000002</v>
      </c>
      <c r="D94" s="48">
        <v>44458.099199999997</v>
      </c>
      <c r="E94" s="48"/>
      <c r="F94" s="48"/>
      <c r="G94" s="48">
        <f t="shared" ref="G94:H96" si="69">SUM(C94+E94)</f>
        <v>854.43200000000002</v>
      </c>
      <c r="H94" s="48">
        <f t="shared" si="69"/>
        <v>44458.099199999997</v>
      </c>
      <c r="L94" s="45" t="s">
        <v>63</v>
      </c>
      <c r="M94" s="48"/>
      <c r="N94" s="48"/>
      <c r="O94" s="48"/>
      <c r="P94" s="48"/>
      <c r="Q94" s="48">
        <f t="shared" ref="Q94:R96" si="70">SUM(M94+O94)</f>
        <v>0</v>
      </c>
      <c r="R94" s="48">
        <f t="shared" si="70"/>
        <v>0</v>
      </c>
    </row>
    <row r="95" spans="2:18" x14ac:dyDescent="0.25">
      <c r="B95" s="44" t="s">
        <v>64</v>
      </c>
      <c r="C95" s="49">
        <v>108.16</v>
      </c>
      <c r="D95" s="49">
        <v>30626.762189031942</v>
      </c>
      <c r="E95" s="49"/>
      <c r="F95" s="49"/>
      <c r="G95" s="49">
        <f t="shared" si="69"/>
        <v>108.16</v>
      </c>
      <c r="H95" s="49">
        <f t="shared" si="69"/>
        <v>30626.762189031942</v>
      </c>
      <c r="L95" s="44" t="s">
        <v>64</v>
      </c>
      <c r="M95" s="49">
        <v>150</v>
      </c>
      <c r="N95" s="49">
        <v>3857.1428571428573</v>
      </c>
      <c r="O95" s="49"/>
      <c r="P95" s="49"/>
      <c r="Q95" s="49">
        <f t="shared" si="70"/>
        <v>150</v>
      </c>
      <c r="R95" s="49">
        <f t="shared" si="70"/>
        <v>3857.1428571428573</v>
      </c>
    </row>
    <row r="96" spans="2:18" x14ac:dyDescent="0.25">
      <c r="B96" s="44" t="s">
        <v>65</v>
      </c>
      <c r="C96" s="49">
        <v>904.48800000000006</v>
      </c>
      <c r="D96" s="49">
        <v>150544.033</v>
      </c>
      <c r="E96" s="49">
        <v>1018.144</v>
      </c>
      <c r="F96" s="49">
        <v>36102.623999999996</v>
      </c>
      <c r="G96" s="49">
        <f t="shared" si="69"/>
        <v>1922.6320000000001</v>
      </c>
      <c r="H96" s="49">
        <f t="shared" si="69"/>
        <v>186646.65700000001</v>
      </c>
      <c r="L96" s="44" t="s">
        <v>65</v>
      </c>
      <c r="M96" s="49">
        <v>9750</v>
      </c>
      <c r="N96" s="49">
        <v>136080</v>
      </c>
      <c r="O96" s="49">
        <v>1950</v>
      </c>
      <c r="P96" s="49">
        <v>53100</v>
      </c>
      <c r="Q96" s="49">
        <f t="shared" si="70"/>
        <v>11700</v>
      </c>
      <c r="R96" s="49">
        <f t="shared" si="70"/>
        <v>189180</v>
      </c>
    </row>
    <row r="97" spans="2:18" x14ac:dyDescent="0.25">
      <c r="C97" s="50">
        <f t="shared" ref="C97:H97" si="71">SUM(C94:C96)</f>
        <v>1867.08</v>
      </c>
      <c r="D97" s="50">
        <f t="shared" si="71"/>
        <v>225628.89438903192</v>
      </c>
      <c r="E97" s="50">
        <f t="shared" si="71"/>
        <v>1018.144</v>
      </c>
      <c r="F97" s="50">
        <f t="shared" si="71"/>
        <v>36102.623999999996</v>
      </c>
      <c r="G97" s="50">
        <f t="shared" si="71"/>
        <v>2885.2240000000002</v>
      </c>
      <c r="H97" s="50">
        <f t="shared" si="71"/>
        <v>261731.51838903193</v>
      </c>
      <c r="M97" s="50">
        <f t="shared" ref="M97:R97" si="72">SUM(M94:M96)</f>
        <v>9900</v>
      </c>
      <c r="N97" s="50">
        <f t="shared" si="72"/>
        <v>139937.14285714287</v>
      </c>
      <c r="O97" s="50">
        <f t="shared" si="72"/>
        <v>1950</v>
      </c>
      <c r="P97" s="50">
        <f t="shared" si="72"/>
        <v>53100</v>
      </c>
      <c r="Q97" s="50">
        <f t="shared" si="72"/>
        <v>11850</v>
      </c>
      <c r="R97" s="50">
        <f t="shared" si="72"/>
        <v>193037.14285714287</v>
      </c>
    </row>
    <row r="98" spans="2:18" x14ac:dyDescent="0.25">
      <c r="B98" s="68" t="s">
        <v>63</v>
      </c>
      <c r="C98" s="67">
        <f>C94</f>
        <v>854.43200000000002</v>
      </c>
      <c r="D98" s="67">
        <f t="shared" ref="D98:H98" si="73">D94</f>
        <v>44458.099199999997</v>
      </c>
      <c r="E98" s="67">
        <f t="shared" si="73"/>
        <v>0</v>
      </c>
      <c r="F98" s="67">
        <f t="shared" si="73"/>
        <v>0</v>
      </c>
      <c r="G98" s="67">
        <f t="shared" si="73"/>
        <v>854.43200000000002</v>
      </c>
      <c r="H98" s="67">
        <f t="shared" si="73"/>
        <v>44458.099199999997</v>
      </c>
      <c r="L98" s="68" t="s">
        <v>63</v>
      </c>
      <c r="M98" s="67">
        <f>M94</f>
        <v>0</v>
      </c>
      <c r="N98" s="67">
        <f t="shared" ref="N98:R98" si="74">N94</f>
        <v>0</v>
      </c>
      <c r="O98" s="67">
        <f t="shared" si="74"/>
        <v>0</v>
      </c>
      <c r="P98" s="67">
        <f t="shared" si="74"/>
        <v>0</v>
      </c>
      <c r="Q98" s="67">
        <f t="shared" si="74"/>
        <v>0</v>
      </c>
      <c r="R98" s="67">
        <f t="shared" si="74"/>
        <v>0</v>
      </c>
    </row>
    <row r="99" spans="2:18" x14ac:dyDescent="0.25">
      <c r="B99" s="68" t="s">
        <v>64</v>
      </c>
      <c r="C99" s="67">
        <f>C95</f>
        <v>108.16</v>
      </c>
      <c r="D99" s="67">
        <f t="shared" ref="D99:H99" si="75">D95</f>
        <v>30626.762189031942</v>
      </c>
      <c r="E99" s="67">
        <f t="shared" si="75"/>
        <v>0</v>
      </c>
      <c r="F99" s="67">
        <f t="shared" si="75"/>
        <v>0</v>
      </c>
      <c r="G99" s="67">
        <f t="shared" si="75"/>
        <v>108.16</v>
      </c>
      <c r="H99" s="67">
        <f t="shared" si="75"/>
        <v>30626.762189031942</v>
      </c>
      <c r="L99" s="68" t="s">
        <v>64</v>
      </c>
      <c r="M99" s="67">
        <f>M95</f>
        <v>150</v>
      </c>
      <c r="N99" s="67">
        <f t="shared" ref="N99:R99" si="76">N95</f>
        <v>3857.1428571428573</v>
      </c>
      <c r="O99" s="67">
        <f t="shared" si="76"/>
        <v>0</v>
      </c>
      <c r="P99" s="67">
        <f t="shared" si="76"/>
        <v>0</v>
      </c>
      <c r="Q99" s="67">
        <f t="shared" si="76"/>
        <v>150</v>
      </c>
      <c r="R99" s="67">
        <f t="shared" si="76"/>
        <v>3857.1428571428573</v>
      </c>
    </row>
    <row r="100" spans="2:18" x14ac:dyDescent="0.25">
      <c r="B100" s="68" t="s">
        <v>65</v>
      </c>
      <c r="C100" s="67">
        <f>C96</f>
        <v>904.48800000000006</v>
      </c>
      <c r="D100" s="67">
        <f t="shared" ref="D100:H100" si="77">D96</f>
        <v>150544.033</v>
      </c>
      <c r="E100" s="67">
        <f t="shared" si="77"/>
        <v>1018.144</v>
      </c>
      <c r="F100" s="67">
        <f t="shared" si="77"/>
        <v>36102.623999999996</v>
      </c>
      <c r="G100" s="67">
        <f t="shared" si="77"/>
        <v>1922.6320000000001</v>
      </c>
      <c r="H100" s="67">
        <f t="shared" si="77"/>
        <v>186646.65700000001</v>
      </c>
      <c r="L100" s="68" t="s">
        <v>65</v>
      </c>
      <c r="M100" s="67">
        <f>M96</f>
        <v>9750</v>
      </c>
      <c r="N100" s="67">
        <f t="shared" ref="N100:R100" si="78">N96</f>
        <v>136080</v>
      </c>
      <c r="O100" s="67">
        <f t="shared" si="78"/>
        <v>1950</v>
      </c>
      <c r="P100" s="67">
        <f t="shared" si="78"/>
        <v>53100</v>
      </c>
      <c r="Q100" s="67">
        <f t="shared" si="78"/>
        <v>11700</v>
      </c>
      <c r="R100" s="67">
        <f t="shared" si="78"/>
        <v>189180</v>
      </c>
    </row>
    <row r="101" spans="2:18" x14ac:dyDescent="0.25">
      <c r="C101" s="62">
        <f t="shared" ref="C101" si="79">SUM(C98:C100)</f>
        <v>1867.08</v>
      </c>
      <c r="D101" s="62">
        <f t="shared" ref="D101" si="80">SUM(D98:D100)</f>
        <v>225628.89438903192</v>
      </c>
      <c r="E101" s="62">
        <f t="shared" ref="E101" si="81">SUM(E98:E100)</f>
        <v>1018.144</v>
      </c>
      <c r="F101" s="62">
        <f t="shared" ref="F101" si="82">SUM(F98:F100)</f>
        <v>36102.623999999996</v>
      </c>
      <c r="G101" s="62">
        <f t="shared" ref="G101" si="83">SUM(G98:G100)</f>
        <v>2885.2240000000002</v>
      </c>
      <c r="H101" s="62">
        <f t="shared" ref="H101" si="84">SUM(H98:H100)</f>
        <v>261731.51838903193</v>
      </c>
      <c r="M101" s="62">
        <f t="shared" ref="M101" si="85">SUM(M98:M100)</f>
        <v>9900</v>
      </c>
      <c r="N101" s="62">
        <f t="shared" ref="N101" si="86">SUM(N98:N100)</f>
        <v>139937.14285714287</v>
      </c>
      <c r="O101" s="62">
        <f t="shared" ref="O101" si="87">SUM(O98:O100)</f>
        <v>1950</v>
      </c>
      <c r="P101" s="62">
        <f t="shared" ref="P101" si="88">SUM(P98:P100)</f>
        <v>53100</v>
      </c>
      <c r="Q101" s="62">
        <f t="shared" ref="Q101" si="89">SUM(Q98:Q100)</f>
        <v>11850</v>
      </c>
      <c r="R101" s="62">
        <f>SUM(R98:R100)</f>
        <v>193037.14285714287</v>
      </c>
    </row>
    <row r="102" spans="2:18" x14ac:dyDescent="0.25">
      <c r="L102" s="55"/>
      <c r="M102" s="56"/>
      <c r="N102" s="56"/>
      <c r="O102" s="56"/>
      <c r="P102" s="56"/>
      <c r="Q102" s="56"/>
      <c r="R102" s="56"/>
    </row>
    <row r="103" spans="2:18" ht="15.75" thickBot="1" x14ac:dyDescent="0.3">
      <c r="B103" s="54" t="s">
        <v>90</v>
      </c>
      <c r="L103" s="54" t="s">
        <v>94</v>
      </c>
    </row>
    <row r="104" spans="2:18" ht="15.75" thickBot="1" x14ac:dyDescent="0.3">
      <c r="B104" s="1" t="s">
        <v>84</v>
      </c>
      <c r="C104" s="88">
        <v>2020</v>
      </c>
      <c r="D104" s="89"/>
      <c r="E104" s="89"/>
      <c r="F104" s="89"/>
      <c r="G104" s="89"/>
      <c r="H104" s="90"/>
      <c r="L104" s="1" t="s">
        <v>84</v>
      </c>
      <c r="M104" s="88">
        <v>2020</v>
      </c>
      <c r="N104" s="89"/>
      <c r="O104" s="89"/>
      <c r="P104" s="89"/>
      <c r="Q104" s="89"/>
      <c r="R104" s="90"/>
    </row>
    <row r="105" spans="2:18" ht="15.75" thickBot="1" x14ac:dyDescent="0.3">
      <c r="B105" s="47"/>
      <c r="C105" s="88" t="s">
        <v>2</v>
      </c>
      <c r="D105" s="90"/>
      <c r="E105" s="88" t="s">
        <v>66</v>
      </c>
      <c r="F105" s="90"/>
      <c r="G105" s="89" t="s">
        <v>67</v>
      </c>
      <c r="H105" s="90"/>
      <c r="L105" s="47"/>
      <c r="M105" s="88" t="s">
        <v>2</v>
      </c>
      <c r="N105" s="90"/>
      <c r="O105" s="88" t="s">
        <v>66</v>
      </c>
      <c r="P105" s="90"/>
      <c r="Q105" s="89" t="s">
        <v>67</v>
      </c>
      <c r="R105" s="90"/>
    </row>
    <row r="106" spans="2:18" x14ac:dyDescent="0.25">
      <c r="B106" s="45" t="s">
        <v>63</v>
      </c>
      <c r="C106" s="48"/>
      <c r="D106" s="48"/>
      <c r="E106" s="48"/>
      <c r="F106" s="48"/>
      <c r="G106" s="48">
        <f t="shared" ref="G106:H108" si="90">SUM(C106+E106)</f>
        <v>0</v>
      </c>
      <c r="H106" s="48">
        <f t="shared" si="90"/>
        <v>0</v>
      </c>
      <c r="L106" s="45" t="s">
        <v>63</v>
      </c>
      <c r="M106" s="48"/>
      <c r="N106" s="48"/>
      <c r="O106" s="48"/>
      <c r="P106" s="48"/>
      <c r="Q106" s="48">
        <f t="shared" ref="Q106:R108" si="91">SUM(M106+O106)</f>
        <v>0</v>
      </c>
      <c r="R106" s="48">
        <f t="shared" si="91"/>
        <v>0</v>
      </c>
    </row>
    <row r="107" spans="2:18" x14ac:dyDescent="0.25">
      <c r="B107" s="44" t="s">
        <v>64</v>
      </c>
      <c r="C107" s="49"/>
      <c r="D107" s="49"/>
      <c r="E107" s="49"/>
      <c r="F107" s="49"/>
      <c r="G107" s="49">
        <f t="shared" si="90"/>
        <v>0</v>
      </c>
      <c r="H107" s="49">
        <f t="shared" si="90"/>
        <v>0</v>
      </c>
      <c r="L107" s="44" t="s">
        <v>64</v>
      </c>
      <c r="M107" s="49"/>
      <c r="N107" s="49"/>
      <c r="O107" s="49"/>
      <c r="P107" s="49"/>
      <c r="Q107" s="49">
        <f t="shared" si="91"/>
        <v>0</v>
      </c>
      <c r="R107" s="49">
        <f t="shared" si="91"/>
        <v>0</v>
      </c>
    </row>
    <row r="108" spans="2:18" x14ac:dyDescent="0.25">
      <c r="B108" s="44" t="s">
        <v>65</v>
      </c>
      <c r="C108" s="49"/>
      <c r="D108" s="49"/>
      <c r="E108" s="49">
        <v>1000</v>
      </c>
      <c r="F108" s="49">
        <v>120000</v>
      </c>
      <c r="G108" s="49">
        <f t="shared" si="90"/>
        <v>1000</v>
      </c>
      <c r="H108" s="49">
        <f t="shared" si="90"/>
        <v>120000</v>
      </c>
      <c r="L108" s="44" t="s">
        <v>65</v>
      </c>
      <c r="M108" s="49">
        <v>184</v>
      </c>
      <c r="N108" s="49">
        <v>8280</v>
      </c>
      <c r="O108" s="49"/>
      <c r="P108" s="49"/>
      <c r="Q108" s="49">
        <f t="shared" si="91"/>
        <v>184</v>
      </c>
      <c r="R108" s="49">
        <f t="shared" si="91"/>
        <v>8280</v>
      </c>
    </row>
    <row r="109" spans="2:18" x14ac:dyDescent="0.25">
      <c r="C109" s="50">
        <f t="shared" ref="C109:H109" si="92">SUM(C106:C108)</f>
        <v>0</v>
      </c>
      <c r="D109" s="50">
        <f t="shared" si="92"/>
        <v>0</v>
      </c>
      <c r="E109" s="50">
        <f t="shared" si="92"/>
        <v>1000</v>
      </c>
      <c r="F109" s="50">
        <f t="shared" si="92"/>
        <v>120000</v>
      </c>
      <c r="G109" s="50">
        <f t="shared" si="92"/>
        <v>1000</v>
      </c>
      <c r="H109" s="50">
        <f t="shared" si="92"/>
        <v>120000</v>
      </c>
      <c r="M109" s="50">
        <f t="shared" ref="M109:R109" si="93">SUM(M106:M108)</f>
        <v>184</v>
      </c>
      <c r="N109" s="50">
        <f t="shared" si="93"/>
        <v>8280</v>
      </c>
      <c r="O109" s="50">
        <f t="shared" si="93"/>
        <v>0</v>
      </c>
      <c r="P109" s="50">
        <f t="shared" si="93"/>
        <v>0</v>
      </c>
      <c r="Q109" s="50">
        <f t="shared" si="93"/>
        <v>184</v>
      </c>
      <c r="R109" s="50">
        <f t="shared" si="93"/>
        <v>8280</v>
      </c>
    </row>
    <row r="110" spans="2:18" x14ac:dyDescent="0.25">
      <c r="B110" s="68" t="s">
        <v>63</v>
      </c>
      <c r="C110" s="67">
        <f>C106</f>
        <v>0</v>
      </c>
      <c r="D110" s="67">
        <f t="shared" ref="D110:H110" si="94">D106</f>
        <v>0</v>
      </c>
      <c r="E110" s="67">
        <f t="shared" si="94"/>
        <v>0</v>
      </c>
      <c r="F110" s="67">
        <f t="shared" si="94"/>
        <v>0</v>
      </c>
      <c r="G110" s="67">
        <f t="shared" si="94"/>
        <v>0</v>
      </c>
      <c r="H110" s="67">
        <f t="shared" si="94"/>
        <v>0</v>
      </c>
      <c r="L110" s="68" t="s">
        <v>63</v>
      </c>
      <c r="M110" s="67">
        <f>M106</f>
        <v>0</v>
      </c>
      <c r="N110" s="67">
        <f t="shared" ref="N110:R110" si="95">N106</f>
        <v>0</v>
      </c>
      <c r="O110" s="67">
        <f t="shared" si="95"/>
        <v>0</v>
      </c>
      <c r="P110" s="67">
        <f t="shared" si="95"/>
        <v>0</v>
      </c>
      <c r="Q110" s="67">
        <f t="shared" si="95"/>
        <v>0</v>
      </c>
      <c r="R110" s="67">
        <f t="shared" si="95"/>
        <v>0</v>
      </c>
    </row>
    <row r="111" spans="2:18" x14ac:dyDescent="0.25">
      <c r="B111" s="68" t="s">
        <v>64</v>
      </c>
      <c r="C111" s="67">
        <f>C107</f>
        <v>0</v>
      </c>
      <c r="D111" s="67">
        <f t="shared" ref="D111:H111" si="96">D107</f>
        <v>0</v>
      </c>
      <c r="E111" s="67">
        <f t="shared" si="96"/>
        <v>0</v>
      </c>
      <c r="F111" s="67">
        <f t="shared" si="96"/>
        <v>0</v>
      </c>
      <c r="G111" s="67">
        <f t="shared" si="96"/>
        <v>0</v>
      </c>
      <c r="H111" s="67">
        <f t="shared" si="96"/>
        <v>0</v>
      </c>
      <c r="L111" s="68" t="s">
        <v>64</v>
      </c>
      <c r="M111" s="67">
        <f>M107</f>
        <v>0</v>
      </c>
      <c r="N111" s="67">
        <f t="shared" ref="N111:R111" si="97">N107</f>
        <v>0</v>
      </c>
      <c r="O111" s="67">
        <f t="shared" si="97"/>
        <v>0</v>
      </c>
      <c r="P111" s="67">
        <f t="shared" si="97"/>
        <v>0</v>
      </c>
      <c r="Q111" s="67">
        <f t="shared" si="97"/>
        <v>0</v>
      </c>
      <c r="R111" s="67">
        <f t="shared" si="97"/>
        <v>0</v>
      </c>
    </row>
    <row r="112" spans="2:18" x14ac:dyDescent="0.25">
      <c r="B112" s="68" t="s">
        <v>65</v>
      </c>
      <c r="C112" s="67">
        <f>C108</f>
        <v>0</v>
      </c>
      <c r="D112" s="67">
        <f t="shared" ref="D112:H112" si="98">D108</f>
        <v>0</v>
      </c>
      <c r="E112" s="67">
        <f t="shared" si="98"/>
        <v>1000</v>
      </c>
      <c r="F112" s="67">
        <f t="shared" si="98"/>
        <v>120000</v>
      </c>
      <c r="G112" s="67">
        <f t="shared" si="98"/>
        <v>1000</v>
      </c>
      <c r="H112" s="67">
        <f t="shared" si="98"/>
        <v>120000</v>
      </c>
      <c r="L112" s="68" t="s">
        <v>65</v>
      </c>
      <c r="M112" s="67">
        <f>M108</f>
        <v>184</v>
      </c>
      <c r="N112" s="67">
        <f t="shared" ref="N112:R112" si="99">N108</f>
        <v>8280</v>
      </c>
      <c r="O112" s="67">
        <f t="shared" si="99"/>
        <v>0</v>
      </c>
      <c r="P112" s="67">
        <f t="shared" si="99"/>
        <v>0</v>
      </c>
      <c r="Q112" s="67">
        <f t="shared" si="99"/>
        <v>184</v>
      </c>
      <c r="R112" s="67">
        <f t="shared" si="99"/>
        <v>8280</v>
      </c>
    </row>
    <row r="115" spans="2:18" ht="15.75" thickBot="1" x14ac:dyDescent="0.3">
      <c r="B115" s="54" t="s">
        <v>99</v>
      </c>
      <c r="L115" s="54" t="s">
        <v>100</v>
      </c>
    </row>
    <row r="116" spans="2:18" ht="15.75" thickBot="1" x14ac:dyDescent="0.3">
      <c r="B116" s="1" t="s">
        <v>84</v>
      </c>
      <c r="C116" s="88">
        <v>2020</v>
      </c>
      <c r="D116" s="89"/>
      <c r="E116" s="89"/>
      <c r="F116" s="89"/>
      <c r="G116" s="89"/>
      <c r="H116" s="90"/>
      <c r="L116" s="1" t="s">
        <v>84</v>
      </c>
      <c r="M116" s="88">
        <v>2020</v>
      </c>
      <c r="N116" s="89"/>
      <c r="O116" s="89"/>
      <c r="P116" s="89"/>
      <c r="Q116" s="89"/>
      <c r="R116" s="90"/>
    </row>
    <row r="117" spans="2:18" ht="15.75" thickBot="1" x14ac:dyDescent="0.3">
      <c r="B117" s="47"/>
      <c r="C117" s="88" t="s">
        <v>2</v>
      </c>
      <c r="D117" s="90"/>
      <c r="E117" s="88" t="s">
        <v>66</v>
      </c>
      <c r="F117" s="90"/>
      <c r="G117" s="89" t="s">
        <v>67</v>
      </c>
      <c r="H117" s="90"/>
      <c r="L117" s="47"/>
      <c r="M117" s="88" t="s">
        <v>2</v>
      </c>
      <c r="N117" s="90"/>
      <c r="O117" s="88" t="s">
        <v>66</v>
      </c>
      <c r="P117" s="90"/>
      <c r="Q117" s="89" t="s">
        <v>67</v>
      </c>
      <c r="R117" s="90"/>
    </row>
    <row r="118" spans="2:18" x14ac:dyDescent="0.25">
      <c r="B118" s="45" t="s">
        <v>63</v>
      </c>
      <c r="C118" s="48"/>
      <c r="D118" s="48"/>
      <c r="E118" s="48"/>
      <c r="F118" s="48"/>
      <c r="G118" s="48">
        <f t="shared" ref="G118:H120" si="100">SUM(C118+E118)</f>
        <v>0</v>
      </c>
      <c r="H118" s="48">
        <f t="shared" si="100"/>
        <v>0</v>
      </c>
      <c r="L118" s="45" t="s">
        <v>63</v>
      </c>
      <c r="M118" s="48"/>
      <c r="N118" s="48"/>
      <c r="O118" s="48"/>
      <c r="P118" s="48"/>
      <c r="Q118" s="48">
        <f t="shared" ref="Q118:R120" si="101">SUM(M118+O118)</f>
        <v>0</v>
      </c>
      <c r="R118" s="48">
        <f t="shared" si="101"/>
        <v>0</v>
      </c>
    </row>
    <row r="119" spans="2:18" x14ac:dyDescent="0.25">
      <c r="B119" s="44" t="s">
        <v>64</v>
      </c>
      <c r="C119" s="49">
        <v>25</v>
      </c>
      <c r="D119" s="49">
        <v>6250</v>
      </c>
      <c r="E119" s="49"/>
      <c r="F119" s="49"/>
      <c r="G119" s="49">
        <f t="shared" si="100"/>
        <v>25</v>
      </c>
      <c r="H119" s="49">
        <f t="shared" si="100"/>
        <v>6250</v>
      </c>
      <c r="L119" s="44" t="s">
        <v>64</v>
      </c>
      <c r="M119" s="49"/>
      <c r="N119" s="49"/>
      <c r="O119" s="49"/>
      <c r="P119" s="49"/>
      <c r="Q119" s="49">
        <f t="shared" si="101"/>
        <v>0</v>
      </c>
      <c r="R119" s="49">
        <f t="shared" si="101"/>
        <v>0</v>
      </c>
    </row>
    <row r="120" spans="2:18" x14ac:dyDescent="0.25">
      <c r="B120" s="44" t="s">
        <v>65</v>
      </c>
      <c r="C120" s="49"/>
      <c r="D120" s="49"/>
      <c r="E120" s="49"/>
      <c r="F120" s="49"/>
      <c r="G120" s="49">
        <f t="shared" si="100"/>
        <v>0</v>
      </c>
      <c r="H120" s="49">
        <f t="shared" si="100"/>
        <v>0</v>
      </c>
      <c r="L120" s="44" t="s">
        <v>65</v>
      </c>
      <c r="M120" s="49">
        <v>20</v>
      </c>
      <c r="N120" s="49">
        <v>5380</v>
      </c>
      <c r="O120" s="49"/>
      <c r="P120" s="49"/>
      <c r="Q120" s="49">
        <f t="shared" si="101"/>
        <v>20</v>
      </c>
      <c r="R120" s="49">
        <f t="shared" si="101"/>
        <v>5380</v>
      </c>
    </row>
    <row r="121" spans="2:18" x14ac:dyDescent="0.25">
      <c r="C121" s="50">
        <f t="shared" ref="C121:H121" si="102">SUM(C118:C120)</f>
        <v>25</v>
      </c>
      <c r="D121" s="50">
        <f t="shared" si="102"/>
        <v>6250</v>
      </c>
      <c r="E121" s="50">
        <f t="shared" si="102"/>
        <v>0</v>
      </c>
      <c r="F121" s="50">
        <f t="shared" si="102"/>
        <v>0</v>
      </c>
      <c r="G121" s="50">
        <f t="shared" si="102"/>
        <v>25</v>
      </c>
      <c r="H121" s="50">
        <f t="shared" si="102"/>
        <v>6250</v>
      </c>
      <c r="M121" s="50">
        <f t="shared" ref="M121:R121" si="103">SUM(M118:M120)</f>
        <v>20</v>
      </c>
      <c r="N121" s="50">
        <f t="shared" si="103"/>
        <v>5380</v>
      </c>
      <c r="O121" s="50">
        <f t="shared" si="103"/>
        <v>0</v>
      </c>
      <c r="P121" s="50">
        <f t="shared" si="103"/>
        <v>0</v>
      </c>
      <c r="Q121" s="50">
        <f t="shared" si="103"/>
        <v>20</v>
      </c>
      <c r="R121" s="50">
        <f t="shared" si="103"/>
        <v>5380</v>
      </c>
    </row>
    <row r="122" spans="2:18" x14ac:dyDescent="0.25">
      <c r="B122" s="68" t="s">
        <v>63</v>
      </c>
      <c r="C122" s="67">
        <f>C118</f>
        <v>0</v>
      </c>
      <c r="D122" s="67">
        <f t="shared" ref="D122:H122" si="104">D118</f>
        <v>0</v>
      </c>
      <c r="E122" s="67">
        <f t="shared" si="104"/>
        <v>0</v>
      </c>
      <c r="F122" s="67">
        <f t="shared" si="104"/>
        <v>0</v>
      </c>
      <c r="G122" s="67">
        <f t="shared" si="104"/>
        <v>0</v>
      </c>
      <c r="H122" s="67">
        <f t="shared" si="104"/>
        <v>0</v>
      </c>
      <c r="L122" s="68" t="s">
        <v>63</v>
      </c>
      <c r="M122" s="67">
        <f>M118</f>
        <v>0</v>
      </c>
      <c r="N122" s="67">
        <f t="shared" ref="N122:R122" si="105">N118</f>
        <v>0</v>
      </c>
      <c r="O122" s="67">
        <f t="shared" si="105"/>
        <v>0</v>
      </c>
      <c r="P122" s="67">
        <f t="shared" si="105"/>
        <v>0</v>
      </c>
      <c r="Q122" s="67">
        <f t="shared" si="105"/>
        <v>0</v>
      </c>
      <c r="R122" s="67">
        <f t="shared" si="105"/>
        <v>0</v>
      </c>
    </row>
    <row r="123" spans="2:18" x14ac:dyDescent="0.25">
      <c r="B123" s="68" t="s">
        <v>64</v>
      </c>
      <c r="C123" s="67">
        <f>C119</f>
        <v>25</v>
      </c>
      <c r="D123" s="67">
        <f t="shared" ref="D123:H123" si="106">D119</f>
        <v>6250</v>
      </c>
      <c r="E123" s="67">
        <f t="shared" si="106"/>
        <v>0</v>
      </c>
      <c r="F123" s="67">
        <f t="shared" si="106"/>
        <v>0</v>
      </c>
      <c r="G123" s="67">
        <f t="shared" si="106"/>
        <v>25</v>
      </c>
      <c r="H123" s="67">
        <f t="shared" si="106"/>
        <v>6250</v>
      </c>
      <c r="L123" s="68" t="s">
        <v>64</v>
      </c>
      <c r="M123" s="67">
        <f>M119</f>
        <v>0</v>
      </c>
      <c r="N123" s="67">
        <f t="shared" ref="N123:R123" si="107">N119</f>
        <v>0</v>
      </c>
      <c r="O123" s="67">
        <f t="shared" si="107"/>
        <v>0</v>
      </c>
      <c r="P123" s="67">
        <f t="shared" si="107"/>
        <v>0</v>
      </c>
      <c r="Q123" s="67">
        <f t="shared" si="107"/>
        <v>0</v>
      </c>
      <c r="R123" s="67">
        <f t="shared" si="107"/>
        <v>0</v>
      </c>
    </row>
    <row r="124" spans="2:18" x14ac:dyDescent="0.25">
      <c r="B124" s="68" t="s">
        <v>65</v>
      </c>
      <c r="C124" s="67">
        <f>C120</f>
        <v>0</v>
      </c>
      <c r="D124" s="67">
        <f t="shared" ref="D124:H124" si="108">D120</f>
        <v>0</v>
      </c>
      <c r="E124" s="67">
        <f t="shared" si="108"/>
        <v>0</v>
      </c>
      <c r="F124" s="67">
        <f t="shared" si="108"/>
        <v>0</v>
      </c>
      <c r="G124" s="67">
        <f t="shared" si="108"/>
        <v>0</v>
      </c>
      <c r="H124" s="67">
        <f t="shared" si="108"/>
        <v>0</v>
      </c>
      <c r="L124" s="68" t="s">
        <v>65</v>
      </c>
      <c r="M124" s="67">
        <f>M120</f>
        <v>20</v>
      </c>
      <c r="N124" s="67">
        <f t="shared" ref="N124:R124" si="109">N120</f>
        <v>5380</v>
      </c>
      <c r="O124" s="67">
        <f t="shared" si="109"/>
        <v>0</v>
      </c>
      <c r="P124" s="67">
        <f t="shared" si="109"/>
        <v>0</v>
      </c>
      <c r="Q124" s="67">
        <f t="shared" si="109"/>
        <v>20</v>
      </c>
      <c r="R124" s="67">
        <f t="shared" si="109"/>
        <v>5380</v>
      </c>
    </row>
    <row r="125" spans="2:18" x14ac:dyDescent="0.25">
      <c r="C125" s="62">
        <f>SUM(C122:C124)</f>
        <v>25</v>
      </c>
      <c r="D125" s="62">
        <f t="shared" ref="D125:H125" si="110">SUM(D122:D124)</f>
        <v>6250</v>
      </c>
      <c r="E125" s="62">
        <f t="shared" si="110"/>
        <v>0</v>
      </c>
      <c r="F125" s="62">
        <f t="shared" si="110"/>
        <v>0</v>
      </c>
      <c r="G125" s="62">
        <f t="shared" si="110"/>
        <v>25</v>
      </c>
      <c r="H125" s="62">
        <f t="shared" si="110"/>
        <v>6250</v>
      </c>
      <c r="M125" s="62">
        <f>SUM(M122:M124)</f>
        <v>20</v>
      </c>
      <c r="N125" s="62">
        <f t="shared" ref="N125" si="111">SUM(N122:N124)</f>
        <v>5380</v>
      </c>
      <c r="O125" s="62">
        <f t="shared" ref="O125" si="112">SUM(O122:O124)</f>
        <v>0</v>
      </c>
      <c r="P125" s="62">
        <f t="shared" ref="P125" si="113">SUM(P122:P124)</f>
        <v>0</v>
      </c>
      <c r="Q125" s="62">
        <f t="shared" ref="Q125" si="114">SUM(Q122:Q124)</f>
        <v>20</v>
      </c>
      <c r="R125" s="62">
        <f t="shared" ref="R125" si="115">SUM(R122:R124)</f>
        <v>5380</v>
      </c>
    </row>
    <row r="126" spans="2:18" x14ac:dyDescent="0.25">
      <c r="C126" s="50"/>
      <c r="D126" s="50"/>
      <c r="E126" s="50"/>
      <c r="F126" s="50"/>
      <c r="G126" s="50"/>
      <c r="H126" s="50"/>
      <c r="L126" s="54"/>
    </row>
    <row r="127" spans="2:18" ht="15.75" thickBot="1" x14ac:dyDescent="0.3">
      <c r="B127" s="54" t="s">
        <v>102</v>
      </c>
      <c r="L127" s="54" t="s">
        <v>103</v>
      </c>
    </row>
    <row r="128" spans="2:18" ht="15.75" thickBot="1" x14ac:dyDescent="0.3">
      <c r="B128" s="1" t="s">
        <v>84</v>
      </c>
      <c r="C128" s="88">
        <v>2020</v>
      </c>
      <c r="D128" s="89"/>
      <c r="E128" s="89"/>
      <c r="F128" s="89"/>
      <c r="G128" s="89"/>
      <c r="H128" s="90"/>
      <c r="L128" s="1" t="s">
        <v>84</v>
      </c>
      <c r="M128" s="88">
        <v>2020</v>
      </c>
      <c r="N128" s="89"/>
      <c r="O128" s="89"/>
      <c r="P128" s="89"/>
      <c r="Q128" s="89"/>
      <c r="R128" s="90"/>
    </row>
    <row r="129" spans="2:18" ht="15.75" thickBot="1" x14ac:dyDescent="0.3">
      <c r="B129" s="47"/>
      <c r="C129" s="88" t="s">
        <v>2</v>
      </c>
      <c r="D129" s="90"/>
      <c r="E129" s="88" t="s">
        <v>66</v>
      </c>
      <c r="F129" s="90"/>
      <c r="G129" s="89" t="s">
        <v>67</v>
      </c>
      <c r="H129" s="90"/>
      <c r="L129" s="47"/>
      <c r="M129" s="59" t="s">
        <v>2</v>
      </c>
      <c r="N129" s="60"/>
      <c r="O129" s="59" t="s">
        <v>66</v>
      </c>
      <c r="P129" s="60"/>
      <c r="Q129" s="59" t="s">
        <v>67</v>
      </c>
      <c r="R129" s="60"/>
    </row>
    <row r="130" spans="2:18" x14ac:dyDescent="0.25">
      <c r="B130" s="45" t="s">
        <v>63</v>
      </c>
      <c r="C130" s="48"/>
      <c r="D130" s="48"/>
      <c r="E130" s="48"/>
      <c r="F130" s="48"/>
      <c r="G130" s="48">
        <f t="shared" ref="G130:G132" si="116">SUM(C130+E130)</f>
        <v>0</v>
      </c>
      <c r="H130" s="48">
        <f t="shared" ref="H130:H132" si="117">SUM(D130+F130)</f>
        <v>0</v>
      </c>
      <c r="L130" s="45" t="s">
        <v>63</v>
      </c>
      <c r="M130" s="48"/>
      <c r="N130" s="48"/>
      <c r="O130" s="48"/>
      <c r="P130" s="48"/>
      <c r="Q130" s="48">
        <f t="shared" ref="Q130:Q132" si="118">SUM(M130+O130)</f>
        <v>0</v>
      </c>
      <c r="R130" s="48">
        <f t="shared" ref="R130:R132" si="119">SUM(N130+P130)</f>
        <v>0</v>
      </c>
    </row>
    <row r="131" spans="2:18" x14ac:dyDescent="0.25">
      <c r="B131" s="44" t="s">
        <v>64</v>
      </c>
      <c r="C131" s="49"/>
      <c r="D131" s="49"/>
      <c r="E131" s="49"/>
      <c r="F131" s="49"/>
      <c r="G131" s="49">
        <f t="shared" si="116"/>
        <v>0</v>
      </c>
      <c r="H131" s="49">
        <f t="shared" si="117"/>
        <v>0</v>
      </c>
      <c r="L131" s="44" t="s">
        <v>64</v>
      </c>
      <c r="M131" s="49"/>
      <c r="N131" s="49"/>
      <c r="O131" s="49"/>
      <c r="P131" s="49"/>
      <c r="Q131" s="49">
        <f t="shared" si="118"/>
        <v>0</v>
      </c>
      <c r="R131" s="49">
        <f t="shared" si="119"/>
        <v>0</v>
      </c>
    </row>
    <row r="132" spans="2:18" x14ac:dyDescent="0.25">
      <c r="B132" s="44" t="s">
        <v>65</v>
      </c>
      <c r="C132" s="49">
        <v>544</v>
      </c>
      <c r="D132" s="49">
        <v>4868.7999999999993</v>
      </c>
      <c r="E132" s="49"/>
      <c r="F132" s="49"/>
      <c r="G132" s="49">
        <f t="shared" si="116"/>
        <v>544</v>
      </c>
      <c r="H132" s="49">
        <f t="shared" si="117"/>
        <v>4868.7999999999993</v>
      </c>
      <c r="L132" s="44" t="s">
        <v>65</v>
      </c>
      <c r="M132" s="49">
        <v>0</v>
      </c>
      <c r="N132" s="49">
        <v>0</v>
      </c>
      <c r="O132" s="49"/>
      <c r="P132" s="49"/>
      <c r="Q132" s="49">
        <f t="shared" si="118"/>
        <v>0</v>
      </c>
      <c r="R132" s="49">
        <f t="shared" si="119"/>
        <v>0</v>
      </c>
    </row>
    <row r="133" spans="2:18" x14ac:dyDescent="0.25">
      <c r="C133" s="50">
        <f t="shared" ref="C133:H133" si="120">SUM(C130:C132)</f>
        <v>544</v>
      </c>
      <c r="D133" s="50">
        <f t="shared" si="120"/>
        <v>4868.7999999999993</v>
      </c>
      <c r="E133" s="50">
        <f t="shared" si="120"/>
        <v>0</v>
      </c>
      <c r="F133" s="50">
        <f t="shared" si="120"/>
        <v>0</v>
      </c>
      <c r="G133" s="50">
        <f t="shared" si="120"/>
        <v>544</v>
      </c>
      <c r="H133" s="50">
        <f t="shared" si="120"/>
        <v>4868.7999999999993</v>
      </c>
      <c r="M133" s="50">
        <f t="shared" ref="M133:R133" si="121">SUM(M130:M132)</f>
        <v>0</v>
      </c>
      <c r="N133" s="50">
        <f t="shared" si="121"/>
        <v>0</v>
      </c>
      <c r="O133" s="50">
        <f t="shared" si="121"/>
        <v>0</v>
      </c>
      <c r="P133" s="50">
        <f t="shared" si="121"/>
        <v>0</v>
      </c>
      <c r="Q133" s="50">
        <f t="shared" si="121"/>
        <v>0</v>
      </c>
      <c r="R133" s="50">
        <f t="shared" si="121"/>
        <v>0</v>
      </c>
    </row>
    <row r="134" spans="2:18" x14ac:dyDescent="0.25">
      <c r="B134" s="68" t="s">
        <v>63</v>
      </c>
      <c r="C134" s="67">
        <f>C130</f>
        <v>0</v>
      </c>
      <c r="D134" s="67">
        <f t="shared" ref="D134:H134" si="122">D130</f>
        <v>0</v>
      </c>
      <c r="E134" s="67">
        <f t="shared" si="122"/>
        <v>0</v>
      </c>
      <c r="F134" s="67">
        <f t="shared" si="122"/>
        <v>0</v>
      </c>
      <c r="G134" s="67">
        <f t="shared" si="122"/>
        <v>0</v>
      </c>
      <c r="H134" s="67">
        <f t="shared" si="122"/>
        <v>0</v>
      </c>
      <c r="L134" s="68" t="s">
        <v>63</v>
      </c>
      <c r="M134" s="67">
        <f>M130</f>
        <v>0</v>
      </c>
      <c r="N134" s="67">
        <f t="shared" ref="N134:R134" si="123">N130</f>
        <v>0</v>
      </c>
      <c r="O134" s="67">
        <f t="shared" si="123"/>
        <v>0</v>
      </c>
      <c r="P134" s="67">
        <f t="shared" si="123"/>
        <v>0</v>
      </c>
      <c r="Q134" s="67">
        <f t="shared" si="123"/>
        <v>0</v>
      </c>
      <c r="R134" s="67">
        <f t="shared" si="123"/>
        <v>0</v>
      </c>
    </row>
    <row r="135" spans="2:18" x14ac:dyDescent="0.25">
      <c r="B135" s="68" t="s">
        <v>64</v>
      </c>
      <c r="C135" s="67">
        <f>C131</f>
        <v>0</v>
      </c>
      <c r="D135" s="67">
        <f t="shared" ref="D135:H135" si="124">D131</f>
        <v>0</v>
      </c>
      <c r="E135" s="67">
        <f t="shared" si="124"/>
        <v>0</v>
      </c>
      <c r="F135" s="67">
        <f t="shared" si="124"/>
        <v>0</v>
      </c>
      <c r="G135" s="67">
        <f t="shared" si="124"/>
        <v>0</v>
      </c>
      <c r="H135" s="67">
        <f t="shared" si="124"/>
        <v>0</v>
      </c>
      <c r="L135" s="68" t="s">
        <v>64</v>
      </c>
      <c r="M135" s="67">
        <f>M131</f>
        <v>0</v>
      </c>
      <c r="N135" s="67">
        <f t="shared" ref="N135:R135" si="125">N131</f>
        <v>0</v>
      </c>
      <c r="O135" s="67">
        <f t="shared" si="125"/>
        <v>0</v>
      </c>
      <c r="P135" s="67">
        <f t="shared" si="125"/>
        <v>0</v>
      </c>
      <c r="Q135" s="67">
        <f t="shared" si="125"/>
        <v>0</v>
      </c>
      <c r="R135" s="67">
        <f t="shared" si="125"/>
        <v>0</v>
      </c>
    </row>
    <row r="136" spans="2:18" x14ac:dyDescent="0.25">
      <c r="B136" s="68" t="s">
        <v>65</v>
      </c>
      <c r="C136" s="67">
        <f>C132</f>
        <v>544</v>
      </c>
      <c r="D136" s="67">
        <f t="shared" ref="D136:H136" si="126">D132</f>
        <v>4868.7999999999993</v>
      </c>
      <c r="E136" s="67">
        <f t="shared" si="126"/>
        <v>0</v>
      </c>
      <c r="F136" s="67">
        <f t="shared" si="126"/>
        <v>0</v>
      </c>
      <c r="G136" s="67">
        <f t="shared" si="126"/>
        <v>544</v>
      </c>
      <c r="H136" s="67">
        <f t="shared" si="126"/>
        <v>4868.7999999999993</v>
      </c>
      <c r="L136" s="68" t="s">
        <v>65</v>
      </c>
      <c r="M136" s="67">
        <f>M132</f>
        <v>0</v>
      </c>
      <c r="N136" s="67">
        <f t="shared" ref="N136:R136" si="127">N132</f>
        <v>0</v>
      </c>
      <c r="O136" s="67">
        <f t="shared" si="127"/>
        <v>0</v>
      </c>
      <c r="P136" s="67">
        <f t="shared" si="127"/>
        <v>0</v>
      </c>
      <c r="Q136" s="67">
        <f t="shared" si="127"/>
        <v>0</v>
      </c>
      <c r="R136" s="67">
        <f t="shared" si="127"/>
        <v>0</v>
      </c>
    </row>
    <row r="137" spans="2:18" x14ac:dyDescent="0.25">
      <c r="B137" s="68"/>
      <c r="C137" s="62">
        <f>SUM(C134:C136)</f>
        <v>544</v>
      </c>
      <c r="D137" s="62">
        <f t="shared" ref="D137" si="128">SUM(D134:D136)</f>
        <v>4868.7999999999993</v>
      </c>
      <c r="E137" s="62">
        <f t="shared" ref="E137" si="129">SUM(E134:E136)</f>
        <v>0</v>
      </c>
      <c r="F137" s="62">
        <f t="shared" ref="F137" si="130">SUM(F134:F136)</f>
        <v>0</v>
      </c>
      <c r="G137" s="62">
        <f t="shared" ref="G137" si="131">SUM(G134:G136)</f>
        <v>544</v>
      </c>
      <c r="H137" s="62">
        <f t="shared" ref="H137" si="132">SUM(H134:H136)</f>
        <v>4868.7999999999993</v>
      </c>
      <c r="M137" s="62">
        <f>SUM(M134:M136)</f>
        <v>0</v>
      </c>
      <c r="N137" s="62">
        <f t="shared" ref="N137" si="133">SUM(N134:N136)</f>
        <v>0</v>
      </c>
      <c r="O137" s="62">
        <f t="shared" ref="O137" si="134">SUM(O134:O136)</f>
        <v>0</v>
      </c>
      <c r="P137" s="62">
        <f t="shared" ref="P137" si="135">SUM(P134:P136)</f>
        <v>0</v>
      </c>
      <c r="Q137" s="62">
        <f t="shared" ref="Q137" si="136">SUM(Q134:Q136)</f>
        <v>0</v>
      </c>
      <c r="R137" s="62">
        <f t="shared" ref="R137" si="137">SUM(R134:R136)</f>
        <v>0</v>
      </c>
    </row>
    <row r="138" spans="2:18" x14ac:dyDescent="0.25">
      <c r="C138" s="50"/>
      <c r="D138" s="50"/>
      <c r="E138" s="50"/>
      <c r="F138" s="50"/>
      <c r="G138" s="50"/>
      <c r="H138" s="50"/>
    </row>
    <row r="139" spans="2:18" ht="15.75" thickBot="1" x14ac:dyDescent="0.3">
      <c r="B139" s="54" t="s">
        <v>95</v>
      </c>
      <c r="L139" s="54" t="s">
        <v>97</v>
      </c>
    </row>
    <row r="140" spans="2:18" ht="15.75" thickBot="1" x14ac:dyDescent="0.3">
      <c r="B140" s="1" t="s">
        <v>84</v>
      </c>
      <c r="C140" s="88">
        <v>2020</v>
      </c>
      <c r="D140" s="89"/>
      <c r="E140" s="89"/>
      <c r="F140" s="89"/>
      <c r="G140" s="89"/>
      <c r="H140" s="90"/>
      <c r="L140" s="1" t="s">
        <v>84</v>
      </c>
      <c r="M140" s="88">
        <v>2020</v>
      </c>
      <c r="N140" s="89"/>
      <c r="O140" s="89"/>
      <c r="P140" s="89"/>
      <c r="Q140" s="89"/>
      <c r="R140" s="90"/>
    </row>
    <row r="141" spans="2:18" ht="15.75" thickBot="1" x14ac:dyDescent="0.3">
      <c r="B141" s="47"/>
      <c r="C141" s="88" t="s">
        <v>2</v>
      </c>
      <c r="D141" s="90"/>
      <c r="E141" s="88" t="s">
        <v>66</v>
      </c>
      <c r="F141" s="90"/>
      <c r="G141" s="89" t="s">
        <v>67</v>
      </c>
      <c r="H141" s="90"/>
      <c r="L141" s="47"/>
      <c r="M141" s="88" t="s">
        <v>2</v>
      </c>
      <c r="N141" s="90"/>
      <c r="O141" s="88" t="s">
        <v>66</v>
      </c>
      <c r="P141" s="90"/>
      <c r="Q141" s="89" t="s">
        <v>67</v>
      </c>
      <c r="R141" s="90"/>
    </row>
    <row r="142" spans="2:18" x14ac:dyDescent="0.25">
      <c r="B142" s="45" t="s">
        <v>63</v>
      </c>
      <c r="C142" s="48"/>
      <c r="D142" s="48"/>
      <c r="E142" s="48"/>
      <c r="F142" s="48"/>
      <c r="G142" s="48">
        <f t="shared" ref="G142:G144" si="138">SUM(C142+E142)</f>
        <v>0</v>
      </c>
      <c r="H142" s="48">
        <f t="shared" ref="H142:H144" si="139">SUM(D142+F142)</f>
        <v>0</v>
      </c>
      <c r="L142" s="45" t="s">
        <v>63</v>
      </c>
      <c r="M142" s="48"/>
      <c r="N142" s="48"/>
      <c r="O142" s="48"/>
      <c r="P142" s="48"/>
      <c r="Q142" s="48">
        <f t="shared" ref="Q142:Q144" si="140">SUM(M142+O142)</f>
        <v>0</v>
      </c>
      <c r="R142" s="48">
        <f t="shared" ref="R142:R144" si="141">SUM(N142+P142)</f>
        <v>0</v>
      </c>
    </row>
    <row r="143" spans="2:18" x14ac:dyDescent="0.25">
      <c r="B143" s="44" t="s">
        <v>64</v>
      </c>
      <c r="C143" s="49"/>
      <c r="D143" s="49"/>
      <c r="E143" s="49"/>
      <c r="F143" s="49"/>
      <c r="G143" s="49">
        <f t="shared" si="138"/>
        <v>0</v>
      </c>
      <c r="H143" s="49">
        <f t="shared" si="139"/>
        <v>0</v>
      </c>
      <c r="L143" s="44" t="s">
        <v>64</v>
      </c>
      <c r="M143" s="49"/>
      <c r="N143" s="49"/>
      <c r="O143" s="49"/>
      <c r="P143" s="49"/>
      <c r="Q143" s="49">
        <f t="shared" si="140"/>
        <v>0</v>
      </c>
      <c r="R143" s="49">
        <f t="shared" si="141"/>
        <v>0</v>
      </c>
    </row>
    <row r="144" spans="2:18" x14ac:dyDescent="0.25">
      <c r="B144" s="44" t="s">
        <v>65</v>
      </c>
      <c r="C144" s="49"/>
      <c r="D144" s="49"/>
      <c r="E144" s="49"/>
      <c r="F144" s="49"/>
      <c r="G144" s="49">
        <f t="shared" si="138"/>
        <v>0</v>
      </c>
      <c r="H144" s="49">
        <f t="shared" si="139"/>
        <v>0</v>
      </c>
      <c r="L144" s="44" t="s">
        <v>65</v>
      </c>
      <c r="M144" s="49"/>
      <c r="N144" s="49"/>
      <c r="O144" s="49"/>
      <c r="P144" s="49"/>
      <c r="Q144" s="49">
        <f t="shared" si="140"/>
        <v>0</v>
      </c>
      <c r="R144" s="49">
        <f t="shared" si="141"/>
        <v>0</v>
      </c>
    </row>
    <row r="145" spans="2:18" x14ac:dyDescent="0.25">
      <c r="C145" s="50">
        <f t="shared" ref="C145" si="142">SUM(C142:C144)</f>
        <v>0</v>
      </c>
      <c r="D145" s="50">
        <f t="shared" ref="D145" si="143">SUM(D142:D144)</f>
        <v>0</v>
      </c>
      <c r="E145" s="50">
        <f t="shared" ref="E145" si="144">SUM(E142:E144)</f>
        <v>0</v>
      </c>
      <c r="F145" s="50">
        <f t="shared" ref="F145" si="145">SUM(F142:F144)</f>
        <v>0</v>
      </c>
      <c r="G145" s="50">
        <f t="shared" ref="G145" si="146">SUM(G142:G144)</f>
        <v>0</v>
      </c>
      <c r="H145" s="50">
        <f t="shared" ref="H145" si="147">SUM(H142:H144)</f>
        <v>0</v>
      </c>
      <c r="M145" s="50">
        <f t="shared" ref="M145" si="148">SUM(M142:M144)</f>
        <v>0</v>
      </c>
      <c r="N145" s="50">
        <f t="shared" ref="N145" si="149">SUM(N142:N144)</f>
        <v>0</v>
      </c>
      <c r="O145" s="50">
        <f t="shared" ref="O145" si="150">SUM(O142:O144)</f>
        <v>0</v>
      </c>
      <c r="P145" s="50">
        <f t="shared" ref="P145" si="151">SUM(P142:P144)</f>
        <v>0</v>
      </c>
      <c r="Q145" s="50">
        <f t="shared" ref="Q145" si="152">SUM(Q142:Q144)</f>
        <v>0</v>
      </c>
      <c r="R145" s="50">
        <f t="shared" ref="R145" si="153">SUM(R142:R144)</f>
        <v>0</v>
      </c>
    </row>
    <row r="147" spans="2:18" ht="15.75" thickBot="1" x14ac:dyDescent="0.3">
      <c r="B147" s="54" t="s">
        <v>96</v>
      </c>
      <c r="L147" s="54" t="s">
        <v>98</v>
      </c>
    </row>
    <row r="148" spans="2:18" ht="15.75" thickBot="1" x14ac:dyDescent="0.3">
      <c r="B148" s="1" t="s">
        <v>84</v>
      </c>
      <c r="C148" s="88">
        <v>2020</v>
      </c>
      <c r="D148" s="89"/>
      <c r="E148" s="89"/>
      <c r="F148" s="89"/>
      <c r="G148" s="89"/>
      <c r="H148" s="90"/>
      <c r="L148" s="1" t="s">
        <v>84</v>
      </c>
      <c r="M148" s="88">
        <v>2020</v>
      </c>
      <c r="N148" s="89"/>
      <c r="O148" s="89"/>
      <c r="P148" s="89"/>
      <c r="Q148" s="89"/>
      <c r="R148" s="90"/>
    </row>
    <row r="149" spans="2:18" ht="15.75" thickBot="1" x14ac:dyDescent="0.3">
      <c r="B149" s="47"/>
      <c r="C149" s="88" t="s">
        <v>2</v>
      </c>
      <c r="D149" s="90"/>
      <c r="E149" s="88" t="s">
        <v>66</v>
      </c>
      <c r="F149" s="90"/>
      <c r="G149" s="89" t="s">
        <v>67</v>
      </c>
      <c r="H149" s="90"/>
      <c r="L149" s="47"/>
      <c r="M149" s="88" t="s">
        <v>2</v>
      </c>
      <c r="N149" s="90"/>
      <c r="O149" s="88" t="s">
        <v>66</v>
      </c>
      <c r="P149" s="90"/>
      <c r="Q149" s="89" t="s">
        <v>67</v>
      </c>
      <c r="R149" s="90"/>
    </row>
    <row r="150" spans="2:18" x14ac:dyDescent="0.25">
      <c r="B150" s="45" t="s">
        <v>63</v>
      </c>
      <c r="C150" s="48"/>
      <c r="D150" s="48"/>
      <c r="E150" s="48"/>
      <c r="F150" s="48"/>
      <c r="G150" s="48">
        <f t="shared" ref="G150:G152" si="154">SUM(C150+E150)</f>
        <v>0</v>
      </c>
      <c r="H150" s="48">
        <f t="shared" ref="H150:H152" si="155">SUM(D150+F150)</f>
        <v>0</v>
      </c>
      <c r="L150" s="45" t="s">
        <v>63</v>
      </c>
      <c r="M150" s="48"/>
      <c r="N150" s="48"/>
      <c r="O150" s="48"/>
      <c r="P150" s="48"/>
      <c r="Q150" s="48">
        <f t="shared" ref="Q150:Q152" si="156">SUM(M150+O150)</f>
        <v>0</v>
      </c>
      <c r="R150" s="48">
        <f t="shared" ref="R150:R152" si="157">SUM(N150+P150)</f>
        <v>0</v>
      </c>
    </row>
    <row r="151" spans="2:18" x14ac:dyDescent="0.25">
      <c r="B151" s="44" t="s">
        <v>64</v>
      </c>
      <c r="C151" s="49"/>
      <c r="D151" s="49"/>
      <c r="E151" s="49"/>
      <c r="F151" s="49"/>
      <c r="G151" s="49">
        <f t="shared" si="154"/>
        <v>0</v>
      </c>
      <c r="H151" s="49">
        <f t="shared" si="155"/>
        <v>0</v>
      </c>
      <c r="L151" s="44" t="s">
        <v>64</v>
      </c>
      <c r="M151" s="49"/>
      <c r="N151" s="49"/>
      <c r="O151" s="49"/>
      <c r="P151" s="49"/>
      <c r="Q151" s="49">
        <f t="shared" si="156"/>
        <v>0</v>
      </c>
      <c r="R151" s="49">
        <f t="shared" si="157"/>
        <v>0</v>
      </c>
    </row>
    <row r="152" spans="2:18" x14ac:dyDescent="0.25">
      <c r="B152" s="44" t="s">
        <v>65</v>
      </c>
      <c r="C152" s="49"/>
      <c r="D152" s="49"/>
      <c r="E152" s="49"/>
      <c r="F152" s="49"/>
      <c r="G152" s="49">
        <f t="shared" si="154"/>
        <v>0</v>
      </c>
      <c r="H152" s="49">
        <f t="shared" si="155"/>
        <v>0</v>
      </c>
      <c r="L152" s="44" t="s">
        <v>65</v>
      </c>
      <c r="M152" s="49"/>
      <c r="N152" s="49"/>
      <c r="O152" s="49"/>
      <c r="P152" s="49"/>
      <c r="Q152" s="49">
        <f t="shared" si="156"/>
        <v>0</v>
      </c>
      <c r="R152" s="49">
        <f t="shared" si="157"/>
        <v>0</v>
      </c>
    </row>
    <row r="153" spans="2:18" x14ac:dyDescent="0.25">
      <c r="C153" s="50">
        <f t="shared" ref="C153" si="158">SUM(C150:C152)</f>
        <v>0</v>
      </c>
      <c r="D153" s="50">
        <f t="shared" ref="D153" si="159">SUM(D150:D152)</f>
        <v>0</v>
      </c>
      <c r="E153" s="50">
        <f t="shared" ref="E153" si="160">SUM(E150:E152)</f>
        <v>0</v>
      </c>
      <c r="F153" s="50">
        <f t="shared" ref="F153" si="161">SUM(F150:F152)</f>
        <v>0</v>
      </c>
      <c r="G153" s="50">
        <f t="shared" ref="G153" si="162">SUM(G150:G152)</f>
        <v>0</v>
      </c>
      <c r="H153" s="50">
        <f t="shared" ref="H153" si="163">SUM(H150:H152)</f>
        <v>0</v>
      </c>
      <c r="M153" s="50">
        <f t="shared" ref="M153" si="164">SUM(M150:M152)</f>
        <v>0</v>
      </c>
      <c r="N153" s="50">
        <f t="shared" ref="N153" si="165">SUM(N150:N152)</f>
        <v>0</v>
      </c>
      <c r="O153" s="50">
        <f t="shared" ref="O153" si="166">SUM(O150:O152)</f>
        <v>0</v>
      </c>
      <c r="P153" s="50">
        <f t="shared" ref="P153" si="167">SUM(P150:P152)</f>
        <v>0</v>
      </c>
      <c r="Q153" s="50">
        <f t="shared" ref="Q153" si="168">SUM(Q150:Q152)</f>
        <v>0</v>
      </c>
      <c r="R153" s="50">
        <f t="shared" ref="R153" si="169">SUM(R150:R152)</f>
        <v>0</v>
      </c>
    </row>
    <row r="154" spans="2:18" x14ac:dyDescent="0.25">
      <c r="B154" s="68" t="s">
        <v>63</v>
      </c>
      <c r="C154" s="67">
        <f>SUM(C142+C150+M142+M150)</f>
        <v>0</v>
      </c>
      <c r="D154" s="67">
        <f t="shared" ref="D154:H154" si="170">SUM(D142+D150+N142+N150)</f>
        <v>0</v>
      </c>
      <c r="E154" s="67">
        <f t="shared" si="170"/>
        <v>0</v>
      </c>
      <c r="F154" s="67">
        <f t="shared" si="170"/>
        <v>0</v>
      </c>
      <c r="G154" s="67">
        <f t="shared" si="170"/>
        <v>0</v>
      </c>
      <c r="H154" s="67">
        <f t="shared" si="170"/>
        <v>0</v>
      </c>
    </row>
    <row r="155" spans="2:18" x14ac:dyDescent="0.25">
      <c r="B155" s="68" t="s">
        <v>64</v>
      </c>
      <c r="C155" s="67">
        <f t="shared" ref="C155:C156" si="171">SUM(C143+C151+M143+M151)</f>
        <v>0</v>
      </c>
      <c r="D155" s="67">
        <f t="shared" ref="D155:D156" si="172">SUM(D143+D151+N143+N151)</f>
        <v>0</v>
      </c>
      <c r="E155" s="67">
        <f t="shared" ref="E155:E156" si="173">SUM(E143+E151+O143+O151)</f>
        <v>0</v>
      </c>
      <c r="F155" s="67">
        <f t="shared" ref="F155:F156" si="174">SUM(F143+F151+P143+P151)</f>
        <v>0</v>
      </c>
      <c r="G155" s="67">
        <f t="shared" ref="G155:G156" si="175">SUM(G143+G151+Q143+Q151)</f>
        <v>0</v>
      </c>
      <c r="H155" s="67">
        <f t="shared" ref="H155:H156" si="176">SUM(H143+H151+R143+R151)</f>
        <v>0</v>
      </c>
    </row>
    <row r="156" spans="2:18" x14ac:dyDescent="0.25">
      <c r="B156" s="68" t="s">
        <v>65</v>
      </c>
      <c r="C156" s="67">
        <f t="shared" si="171"/>
        <v>0</v>
      </c>
      <c r="D156" s="67">
        <f t="shared" si="172"/>
        <v>0</v>
      </c>
      <c r="E156" s="67">
        <f t="shared" si="173"/>
        <v>0</v>
      </c>
      <c r="F156" s="67">
        <f t="shared" si="174"/>
        <v>0</v>
      </c>
      <c r="G156" s="67">
        <f t="shared" si="175"/>
        <v>0</v>
      </c>
      <c r="H156" s="67">
        <f t="shared" si="176"/>
        <v>0</v>
      </c>
      <c r="L156" s="50">
        <f>SUM(D42+D63+M60+D76+N76+N88+D100+N100+N112+N124+D136)</f>
        <v>1351232.5801336998</v>
      </c>
    </row>
    <row r="157" spans="2:18" x14ac:dyDescent="0.25">
      <c r="C157" s="50">
        <f>SUM(C154:C156)</f>
        <v>0</v>
      </c>
      <c r="D157" s="50">
        <f>SUM(D154:D156)</f>
        <v>0</v>
      </c>
    </row>
    <row r="159" spans="2:18" x14ac:dyDescent="0.25">
      <c r="B159" s="46" t="s">
        <v>101</v>
      </c>
    </row>
    <row r="160" spans="2:18" x14ac:dyDescent="0.25">
      <c r="B160" s="1" t="s">
        <v>63</v>
      </c>
      <c r="C160" s="50">
        <f>SUM(C40+C61+C74+C86+C98+C110+C122+C154+L58+M74+M86+M98+M110+M122+C134+M134)</f>
        <v>1674.0610000000001</v>
      </c>
      <c r="D160" s="50">
        <f t="shared" ref="D160:H160" si="177">SUM(D40+D61+D74+D86+D98+D110+D122+D154+M58+N74+N86+N98+N110+N122+D134+N134)</f>
        <v>145724.43469999998</v>
      </c>
      <c r="E160" s="50">
        <f t="shared" si="177"/>
        <v>0</v>
      </c>
      <c r="F160" s="50">
        <f t="shared" si="177"/>
        <v>0</v>
      </c>
      <c r="G160" s="50">
        <f t="shared" si="177"/>
        <v>1674.0610000000001</v>
      </c>
      <c r="H160" s="50">
        <f t="shared" si="177"/>
        <v>145724.43469999998</v>
      </c>
    </row>
    <row r="161" spans="2:8" x14ac:dyDescent="0.25">
      <c r="B161" s="1" t="s">
        <v>64</v>
      </c>
      <c r="C161" s="50">
        <f>SUM(C41+C62+C75+C87+C99+C111+C123+C155+L59+M75+M87+M99+M111+M123+C135+M135)</f>
        <v>6771.16</v>
      </c>
      <c r="D161" s="50">
        <f t="shared" ref="D161:H162" si="178">SUM(D41+D62+D75+D87+D99+D111+D123+D155+M59+N75+N87+N99+N111+N123+D135+N135)</f>
        <v>1639964.2026652223</v>
      </c>
      <c r="E161" s="50">
        <f t="shared" si="178"/>
        <v>330</v>
      </c>
      <c r="F161" s="50">
        <f t="shared" si="178"/>
        <v>69750</v>
      </c>
      <c r="G161" s="50">
        <f t="shared" si="178"/>
        <v>7101.16</v>
      </c>
      <c r="H161" s="50">
        <f t="shared" si="178"/>
        <v>1709714.2026652223</v>
      </c>
    </row>
    <row r="162" spans="2:8" x14ac:dyDescent="0.25">
      <c r="B162" s="1" t="s">
        <v>65</v>
      </c>
      <c r="C162" s="50">
        <f>SUM(C42+C63+C76+C88+C100+C112+C124+C156+L60+M76+M88+M100+M112+M124+C136+M136)</f>
        <v>17499.488000000001</v>
      </c>
      <c r="D162" s="50">
        <f t="shared" si="178"/>
        <v>1351232.5801336998</v>
      </c>
      <c r="E162" s="50">
        <f t="shared" si="178"/>
        <v>4271.1440000000002</v>
      </c>
      <c r="F162" s="50">
        <f t="shared" si="178"/>
        <v>323120.62400000001</v>
      </c>
      <c r="G162" s="50">
        <f t="shared" si="178"/>
        <v>21770.631999999998</v>
      </c>
      <c r="H162" s="50">
        <f t="shared" si="178"/>
        <v>1674353.2041336999</v>
      </c>
    </row>
    <row r="163" spans="2:8" x14ac:dyDescent="0.25">
      <c r="C163" s="50"/>
      <c r="D163" s="50"/>
    </row>
    <row r="164" spans="2:8" x14ac:dyDescent="0.25">
      <c r="C164" s="62">
        <f>SUM(C160:C162)</f>
        <v>25944.709000000003</v>
      </c>
      <c r="D164" s="62">
        <f>SUM(D160:D162)</f>
        <v>3136921.2174989223</v>
      </c>
      <c r="E164" s="62">
        <f t="shared" ref="E164:H164" si="179">SUM(E160:E162)</f>
        <v>4601.1440000000002</v>
      </c>
      <c r="F164" s="62">
        <f t="shared" si="179"/>
        <v>392870.62400000001</v>
      </c>
      <c r="G164" s="62">
        <f t="shared" si="179"/>
        <v>30545.852999999996</v>
      </c>
      <c r="H164" s="62">
        <f t="shared" si="179"/>
        <v>3529791.8414989226</v>
      </c>
    </row>
    <row r="165" spans="2:8" x14ac:dyDescent="0.25">
      <c r="C165" s="1">
        <v>17494.488000000001</v>
      </c>
      <c r="D165" s="1">
        <v>1349172.5801336998</v>
      </c>
    </row>
    <row r="166" spans="2:8" x14ac:dyDescent="0.25">
      <c r="C166" s="50">
        <f>C164-C165</f>
        <v>8450.2210000000014</v>
      </c>
      <c r="D166" s="50">
        <f>D164-D165</f>
        <v>1787748.6373652224</v>
      </c>
    </row>
  </sheetData>
  <mergeCells count="117">
    <mergeCell ref="M128:R128"/>
    <mergeCell ref="C148:H148"/>
    <mergeCell ref="M148:R148"/>
    <mergeCell ref="C149:D149"/>
    <mergeCell ref="E149:F149"/>
    <mergeCell ref="G149:H149"/>
    <mergeCell ref="M149:N149"/>
    <mergeCell ref="O149:P149"/>
    <mergeCell ref="Q149:R149"/>
    <mergeCell ref="C140:H140"/>
    <mergeCell ref="M140:R140"/>
    <mergeCell ref="C141:D141"/>
    <mergeCell ref="E141:F141"/>
    <mergeCell ref="G141:H141"/>
    <mergeCell ref="M141:N141"/>
    <mergeCell ref="O141:P141"/>
    <mergeCell ref="Q141:R141"/>
    <mergeCell ref="C128:H128"/>
    <mergeCell ref="C129:D129"/>
    <mergeCell ref="E129:F129"/>
    <mergeCell ref="G129:H129"/>
    <mergeCell ref="C116:H116"/>
    <mergeCell ref="M116:R116"/>
    <mergeCell ref="C117:D117"/>
    <mergeCell ref="E117:F117"/>
    <mergeCell ref="G117:H117"/>
    <mergeCell ref="M117:N117"/>
    <mergeCell ref="O117:P117"/>
    <mergeCell ref="Q117:R117"/>
    <mergeCell ref="C104:H104"/>
    <mergeCell ref="M104:R104"/>
    <mergeCell ref="C105:D105"/>
    <mergeCell ref="E105:F105"/>
    <mergeCell ref="G105:H105"/>
    <mergeCell ref="M105:N105"/>
    <mergeCell ref="O105:P105"/>
    <mergeCell ref="Q105:R105"/>
    <mergeCell ref="C92:H92"/>
    <mergeCell ref="M92:R92"/>
    <mergeCell ref="C93:D93"/>
    <mergeCell ref="E93:F93"/>
    <mergeCell ref="G93:H93"/>
    <mergeCell ref="M93:N93"/>
    <mergeCell ref="O93:P93"/>
    <mergeCell ref="Q93:R93"/>
    <mergeCell ref="C80:H80"/>
    <mergeCell ref="M80:R80"/>
    <mergeCell ref="C81:D81"/>
    <mergeCell ref="E81:F81"/>
    <mergeCell ref="G81:H81"/>
    <mergeCell ref="M81:N81"/>
    <mergeCell ref="O81:P81"/>
    <mergeCell ref="Q81:R81"/>
    <mergeCell ref="C68:H68"/>
    <mergeCell ref="M68:R68"/>
    <mergeCell ref="C69:D69"/>
    <mergeCell ref="E69:F69"/>
    <mergeCell ref="G69:H69"/>
    <mergeCell ref="M69:N69"/>
    <mergeCell ref="O69:P69"/>
    <mergeCell ref="Q69:R69"/>
    <mergeCell ref="L51:Q51"/>
    <mergeCell ref="L52:M52"/>
    <mergeCell ref="N52:O52"/>
    <mergeCell ref="P52:Q52"/>
    <mergeCell ref="C54:H54"/>
    <mergeCell ref="C55:D55"/>
    <mergeCell ref="E55:F55"/>
    <mergeCell ref="G55:H55"/>
    <mergeCell ref="E46:F46"/>
    <mergeCell ref="G46:H46"/>
    <mergeCell ref="C33:H33"/>
    <mergeCell ref="C34:D34"/>
    <mergeCell ref="E34:F34"/>
    <mergeCell ref="G34:H34"/>
    <mergeCell ref="L34:Q34"/>
    <mergeCell ref="L35:M35"/>
    <mergeCell ref="N35:O35"/>
    <mergeCell ref="P35:Q35"/>
    <mergeCell ref="L44:M44"/>
    <mergeCell ref="N44:O44"/>
    <mergeCell ref="P44:Q44"/>
    <mergeCell ref="C45:H45"/>
    <mergeCell ref="C46:D46"/>
    <mergeCell ref="C3:H3"/>
    <mergeCell ref="L3:Q3"/>
    <mergeCell ref="C4:D4"/>
    <mergeCell ref="E4:F4"/>
    <mergeCell ref="G4:H4"/>
    <mergeCell ref="L4:M4"/>
    <mergeCell ref="N4:O4"/>
    <mergeCell ref="P4:Q4"/>
    <mergeCell ref="C25:H25"/>
    <mergeCell ref="L25:Q25"/>
    <mergeCell ref="C17:H17"/>
    <mergeCell ref="L17:Q17"/>
    <mergeCell ref="C18:D18"/>
    <mergeCell ref="E18:F18"/>
    <mergeCell ref="G18:H18"/>
    <mergeCell ref="L18:M18"/>
    <mergeCell ref="N18:O18"/>
    <mergeCell ref="P18:Q18"/>
    <mergeCell ref="C10:H10"/>
    <mergeCell ref="L10:Q10"/>
    <mergeCell ref="C11:D11"/>
    <mergeCell ref="E11:F11"/>
    <mergeCell ref="G11:H11"/>
    <mergeCell ref="L11:M11"/>
    <mergeCell ref="N11:O11"/>
    <mergeCell ref="P11:Q11"/>
    <mergeCell ref="C26:D26"/>
    <mergeCell ref="E26:F26"/>
    <mergeCell ref="G26:H26"/>
    <mergeCell ref="L26:M26"/>
    <mergeCell ref="N26:O26"/>
    <mergeCell ref="P26:Q26"/>
    <mergeCell ref="L43:Q4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FA95-8DFE-46E3-AF37-FD137F292707}">
  <sheetPr>
    <pageSetUpPr fitToPage="1"/>
  </sheetPr>
  <dimension ref="B1:M70"/>
  <sheetViews>
    <sheetView topLeftCell="A52" workbookViewId="0">
      <selection activeCell="G67" sqref="G67"/>
    </sheetView>
  </sheetViews>
  <sheetFormatPr defaultRowHeight="15" x14ac:dyDescent="0.25"/>
  <cols>
    <col min="1" max="1" width="9.140625" style="1"/>
    <col min="2" max="2" width="14.140625" style="1" customWidth="1"/>
    <col min="3" max="3" width="14.85546875" style="1" customWidth="1"/>
    <col min="4" max="4" width="12.85546875" style="1" customWidth="1"/>
    <col min="5" max="5" width="10" style="1" customWidth="1"/>
    <col min="6" max="6" width="9.140625" style="1"/>
    <col min="7" max="7" width="11.7109375" style="1" customWidth="1"/>
    <col min="8" max="10" width="9.140625" style="1"/>
    <col min="11" max="11" width="10.5703125" style="1" customWidth="1"/>
    <col min="12" max="12" width="10.140625" style="1" bestFit="1" customWidth="1"/>
    <col min="13" max="16384" width="9.140625" style="1"/>
  </cols>
  <sheetData>
    <row r="1" spans="2:12" ht="15.75" thickBot="1" x14ac:dyDescent="0.3"/>
    <row r="2" spans="2:12" x14ac:dyDescent="0.25">
      <c r="B2" s="91" t="s">
        <v>110</v>
      </c>
      <c r="C2" s="92"/>
      <c r="D2" s="92"/>
      <c r="E2" s="92"/>
      <c r="F2" s="92"/>
      <c r="G2" s="92"/>
      <c r="H2" s="92"/>
      <c r="I2" s="92"/>
      <c r="J2" s="93"/>
      <c r="K2" s="100" t="s">
        <v>111</v>
      </c>
      <c r="L2" s="101"/>
    </row>
    <row r="3" spans="2:12" x14ac:dyDescent="0.25">
      <c r="B3" s="94"/>
      <c r="C3" s="95"/>
      <c r="D3" s="95"/>
      <c r="E3" s="95"/>
      <c r="F3" s="95"/>
      <c r="G3" s="95"/>
      <c r="H3" s="95"/>
      <c r="I3" s="95"/>
      <c r="J3" s="96"/>
      <c r="K3" s="102"/>
      <c r="L3" s="103"/>
    </row>
    <row r="4" spans="2:12" ht="15.75" thickBot="1" x14ac:dyDescent="0.3">
      <c r="B4" s="97"/>
      <c r="C4" s="98"/>
      <c r="D4" s="98"/>
      <c r="E4" s="98"/>
      <c r="F4" s="98"/>
      <c r="G4" s="98"/>
      <c r="H4" s="98"/>
      <c r="I4" s="98"/>
      <c r="J4" s="99"/>
      <c r="K4" s="104"/>
      <c r="L4" s="105"/>
    </row>
    <row r="5" spans="2:12" ht="15.75" thickBot="1" x14ac:dyDescent="0.3"/>
    <row r="6" spans="2:12" ht="15.75" thickBot="1" x14ac:dyDescent="0.3">
      <c r="B6" s="2"/>
      <c r="C6" s="106" t="s">
        <v>59</v>
      </c>
      <c r="D6" s="107"/>
      <c r="E6" s="108"/>
      <c r="F6" s="3"/>
      <c r="G6" s="106" t="s">
        <v>107</v>
      </c>
      <c r="H6" s="107"/>
      <c r="I6" s="108"/>
    </row>
    <row r="7" spans="2:12" ht="36.75" thickBot="1" x14ac:dyDescent="0.3">
      <c r="B7" s="4" t="s">
        <v>0</v>
      </c>
      <c r="C7" s="5" t="s">
        <v>1</v>
      </c>
      <c r="D7" s="73" t="s">
        <v>2</v>
      </c>
      <c r="E7" s="6" t="s">
        <v>3</v>
      </c>
      <c r="F7" s="3"/>
      <c r="G7" s="74" t="s">
        <v>1</v>
      </c>
      <c r="H7" s="6" t="s">
        <v>4</v>
      </c>
      <c r="I7" s="6" t="s">
        <v>5</v>
      </c>
    </row>
    <row r="8" spans="2:12" ht="15.75" thickBot="1" x14ac:dyDescent="0.3">
      <c r="B8" s="7" t="s">
        <v>6</v>
      </c>
      <c r="C8" s="10">
        <v>506544.68999999994</v>
      </c>
      <c r="D8" s="8">
        <v>319492</v>
      </c>
      <c r="E8" s="8"/>
      <c r="F8" s="9"/>
      <c r="G8" s="10">
        <v>499127.04000000004</v>
      </c>
      <c r="H8" s="52">
        <f t="shared" ref="H8:H14" si="0">G8/D8</f>
        <v>1.5622520751693314</v>
      </c>
      <c r="I8" s="12"/>
      <c r="K8" s="61">
        <f>D8*1.3</f>
        <v>415339.60000000003</v>
      </c>
    </row>
    <row r="9" spans="2:12" ht="15.75" thickBot="1" x14ac:dyDescent="0.3">
      <c r="B9" s="7" t="s">
        <v>7</v>
      </c>
      <c r="C9" s="10">
        <v>195312.8997948718</v>
      </c>
      <c r="D9" s="43">
        <v>200712.36</v>
      </c>
      <c r="E9" s="8"/>
      <c r="F9" s="9"/>
      <c r="G9" s="10">
        <v>192895.57596153844</v>
      </c>
      <c r="H9" s="52">
        <f t="shared" si="0"/>
        <v>0.96105479483943324</v>
      </c>
      <c r="I9" s="12"/>
      <c r="K9" s="61">
        <f t="shared" ref="K9:K13" si="1">D9*1.3</f>
        <v>260926.068</v>
      </c>
    </row>
    <row r="10" spans="2:12" ht="15.75" thickBot="1" x14ac:dyDescent="0.3">
      <c r="B10" s="7" t="s">
        <v>8</v>
      </c>
      <c r="C10" s="10">
        <v>519982.31999999995</v>
      </c>
      <c r="D10" s="43">
        <v>396001.103925</v>
      </c>
      <c r="E10" s="8"/>
      <c r="F10" s="9"/>
      <c r="G10" s="10">
        <v>373993.48</v>
      </c>
      <c r="H10" s="52">
        <f t="shared" si="0"/>
        <v>0.94442534703345649</v>
      </c>
      <c r="I10" s="12"/>
      <c r="K10" s="61">
        <f t="shared" si="1"/>
        <v>514801.43510250002</v>
      </c>
    </row>
    <row r="11" spans="2:12" ht="15.75" thickBot="1" x14ac:dyDescent="0.3">
      <c r="B11" s="7" t="s">
        <v>9</v>
      </c>
      <c r="C11" s="10">
        <v>317256.11333333334</v>
      </c>
      <c r="D11" s="43">
        <v>210270.79612499999</v>
      </c>
      <c r="E11" s="8"/>
      <c r="F11" s="9"/>
      <c r="G11" s="10">
        <v>319978.21816666669</v>
      </c>
      <c r="H11" s="52">
        <f t="shared" si="0"/>
        <v>1.5217435043925394</v>
      </c>
      <c r="I11" s="12"/>
      <c r="K11" s="61">
        <f t="shared" si="1"/>
        <v>273352.03496249998</v>
      </c>
    </row>
    <row r="12" spans="2:12" ht="15.75" thickBot="1" x14ac:dyDescent="0.3">
      <c r="B12" s="7" t="s">
        <v>60</v>
      </c>
      <c r="C12" s="10">
        <v>4535</v>
      </c>
      <c r="D12" s="43">
        <v>9620</v>
      </c>
      <c r="E12" s="8"/>
      <c r="F12" s="9"/>
      <c r="G12" s="10">
        <v>4300</v>
      </c>
      <c r="H12" s="52">
        <f t="shared" si="0"/>
        <v>0.44698544698544701</v>
      </c>
      <c r="I12" s="12"/>
      <c r="K12" s="61">
        <f t="shared" si="1"/>
        <v>12506</v>
      </c>
    </row>
    <row r="13" spans="2:12" ht="15.75" thickBot="1" x14ac:dyDescent="0.3">
      <c r="B13" s="65" t="s">
        <v>10</v>
      </c>
      <c r="C13" s="13">
        <f>SUM(C8:C12)</f>
        <v>1543631.023128205</v>
      </c>
      <c r="D13" s="13">
        <f>SUM(D8:D12)</f>
        <v>1136096.2600500002</v>
      </c>
      <c r="E13" s="15"/>
      <c r="F13" s="16"/>
      <c r="G13" s="13">
        <f>SUM(G8:G12)</f>
        <v>1390294.3141282052</v>
      </c>
      <c r="H13" s="17">
        <f t="shared" si="0"/>
        <v>1.2237469332633995</v>
      </c>
      <c r="I13" s="18"/>
      <c r="K13" s="61">
        <f t="shared" si="1"/>
        <v>1476925.1380650003</v>
      </c>
    </row>
    <row r="14" spans="2:12" ht="15.75" thickBot="1" x14ac:dyDescent="0.3">
      <c r="B14" s="7" t="s">
        <v>11</v>
      </c>
      <c r="C14" s="10">
        <v>11040</v>
      </c>
      <c r="D14" s="8">
        <v>75300</v>
      </c>
      <c r="E14" s="8"/>
      <c r="F14" s="19"/>
      <c r="G14" s="10">
        <v>36851.923076923078</v>
      </c>
      <c r="H14" s="51">
        <f t="shared" si="0"/>
        <v>0.4894013688834406</v>
      </c>
      <c r="I14" s="12"/>
      <c r="K14" s="57"/>
    </row>
    <row r="15" spans="2:12" ht="15.75" thickBot="1" x14ac:dyDescent="0.3">
      <c r="B15" s="7" t="s">
        <v>12</v>
      </c>
      <c r="C15" s="10">
        <v>8800</v>
      </c>
      <c r="D15" s="8"/>
      <c r="E15" s="8"/>
      <c r="F15" s="19"/>
      <c r="G15" s="10"/>
      <c r="H15" s="51"/>
      <c r="I15" s="12"/>
      <c r="K15" s="57"/>
    </row>
    <row r="16" spans="2:12" ht="15.75" thickBot="1" x14ac:dyDescent="0.3">
      <c r="B16" s="7" t="s">
        <v>13</v>
      </c>
      <c r="C16" s="10"/>
      <c r="D16" s="8"/>
      <c r="E16" s="8"/>
      <c r="F16" s="19"/>
      <c r="G16" s="10"/>
      <c r="H16" s="12"/>
      <c r="I16" s="12"/>
    </row>
    <row r="17" spans="2:13" ht="15.75" thickBot="1" x14ac:dyDescent="0.3">
      <c r="B17" s="65" t="s">
        <v>14</v>
      </c>
      <c r="C17" s="13">
        <f>SUM(C14:C16)</f>
        <v>19840</v>
      </c>
      <c r="D17" s="14">
        <f>SUM(D14:D16)</f>
        <v>75300</v>
      </c>
      <c r="E17" s="15"/>
      <c r="F17" s="16"/>
      <c r="G17" s="13">
        <f>SUM(G14:G16)</f>
        <v>36851.923076923078</v>
      </c>
      <c r="H17" s="17">
        <f t="shared" ref="H17:H23" si="2">G17/D17</f>
        <v>0.4894013688834406</v>
      </c>
      <c r="I17" s="18"/>
    </row>
    <row r="18" spans="2:13" ht="15.75" thickBot="1" x14ac:dyDescent="0.3">
      <c r="B18" s="7" t="s">
        <v>18</v>
      </c>
      <c r="C18" s="10">
        <v>13725</v>
      </c>
      <c r="D18" s="8">
        <v>20920</v>
      </c>
      <c r="E18" s="8"/>
      <c r="F18" s="9"/>
      <c r="G18" s="10">
        <v>31395</v>
      </c>
      <c r="H18" s="52">
        <f t="shared" si="2"/>
        <v>1.500717017208413</v>
      </c>
      <c r="I18" s="12"/>
      <c r="K18" s="57"/>
    </row>
    <row r="19" spans="2:13" ht="15.75" thickBot="1" x14ac:dyDescent="0.3">
      <c r="B19" s="7" t="s">
        <v>19</v>
      </c>
      <c r="C19" s="10">
        <v>10715</v>
      </c>
      <c r="D19" s="8">
        <v>52699</v>
      </c>
      <c r="E19" s="8"/>
      <c r="F19" s="9"/>
      <c r="G19" s="10">
        <v>45670</v>
      </c>
      <c r="H19" s="52">
        <f t="shared" si="2"/>
        <v>0.86661985995939206</v>
      </c>
      <c r="I19" s="12"/>
      <c r="K19" s="57"/>
    </row>
    <row r="20" spans="2:13" ht="15.75" thickBot="1" x14ac:dyDescent="0.3">
      <c r="B20" s="7" t="s">
        <v>20</v>
      </c>
      <c r="C20" s="10">
        <v>25225</v>
      </c>
      <c r="D20" s="8">
        <v>88195</v>
      </c>
      <c r="E20" s="8"/>
      <c r="F20" s="9"/>
      <c r="G20" s="10">
        <v>165525</v>
      </c>
      <c r="H20" s="52">
        <f t="shared" si="2"/>
        <v>1.8768070752310222</v>
      </c>
      <c r="I20" s="12"/>
      <c r="K20" s="57"/>
    </row>
    <row r="21" spans="2:13" ht="15.75" thickBot="1" x14ac:dyDescent="0.3">
      <c r="B21" s="7" t="s">
        <v>21</v>
      </c>
      <c r="C21" s="10">
        <v>359873.89029535867</v>
      </c>
      <c r="D21" s="8">
        <v>356181</v>
      </c>
      <c r="E21" s="8"/>
      <c r="F21" s="9"/>
      <c r="G21" s="10">
        <v>438063</v>
      </c>
      <c r="H21" s="52">
        <f t="shared" si="2"/>
        <v>1.2298887363447235</v>
      </c>
      <c r="I21" s="12"/>
      <c r="K21" s="57"/>
    </row>
    <row r="22" spans="2:13" ht="15.75" thickBot="1" x14ac:dyDescent="0.3">
      <c r="B22" s="7" t="s">
        <v>79</v>
      </c>
      <c r="C22" s="10">
        <v>68460</v>
      </c>
      <c r="D22" s="8">
        <v>131789.75</v>
      </c>
      <c r="E22" s="8"/>
      <c r="F22" s="9"/>
      <c r="G22" s="10">
        <v>348559.58333333331</v>
      </c>
      <c r="H22" s="52">
        <f t="shared" si="2"/>
        <v>2.6448155743017443</v>
      </c>
      <c r="I22" s="12"/>
      <c r="K22" s="61">
        <f>SUM(G23+G17)</f>
        <v>1066064.5064102563</v>
      </c>
      <c r="L22" s="50">
        <f>SUM(D23+D17)</f>
        <v>725084.75</v>
      </c>
      <c r="M22" s="1">
        <f>K22/L22</f>
        <v>1.470261933395036</v>
      </c>
    </row>
    <row r="23" spans="2:13" ht="15.75" thickBot="1" x14ac:dyDescent="0.3">
      <c r="B23" s="65" t="s">
        <v>22</v>
      </c>
      <c r="C23" s="13">
        <f>SUM(C18:C22)</f>
        <v>477998.89029535867</v>
      </c>
      <c r="D23" s="14">
        <f>SUM(D18:D22)</f>
        <v>649784.75</v>
      </c>
      <c r="E23" s="15"/>
      <c r="F23" s="16"/>
      <c r="G23" s="13">
        <f>SUM(G18:G22)</f>
        <v>1029212.5833333333</v>
      </c>
      <c r="H23" s="17">
        <f t="shared" si="2"/>
        <v>1.5839284983732431</v>
      </c>
      <c r="I23" s="18"/>
    </row>
    <row r="24" spans="2:13" ht="15.75" thickBot="1" x14ac:dyDescent="0.3">
      <c r="B24" s="7" t="s">
        <v>15</v>
      </c>
      <c r="C24" s="10">
        <v>45011.5</v>
      </c>
      <c r="D24" s="8">
        <v>16273.75</v>
      </c>
      <c r="E24" s="8"/>
      <c r="F24" s="19"/>
      <c r="G24" s="10">
        <v>20618.25</v>
      </c>
      <c r="H24" s="51">
        <f>G24/D24</f>
        <v>1.2669636684845227</v>
      </c>
      <c r="I24" s="12"/>
      <c r="K24" s="57"/>
    </row>
    <row r="25" spans="2:13" ht="15.75" thickBot="1" x14ac:dyDescent="0.3">
      <c r="B25" s="7" t="s">
        <v>16</v>
      </c>
      <c r="C25" s="10">
        <v>46305</v>
      </c>
      <c r="D25" s="8">
        <v>29000</v>
      </c>
      <c r="E25" s="8"/>
      <c r="F25" s="19"/>
      <c r="G25" s="10">
        <v>93500</v>
      </c>
      <c r="H25" s="53">
        <f>G25/D25</f>
        <v>3.2241379310344827</v>
      </c>
      <c r="I25" s="12"/>
      <c r="K25" s="57"/>
    </row>
    <row r="26" spans="2:13" ht="15.75" thickBot="1" x14ac:dyDescent="0.3">
      <c r="B26" s="20" t="s">
        <v>17</v>
      </c>
      <c r="C26" s="21">
        <f>SUM(C24:C25)</f>
        <v>91316.5</v>
      </c>
      <c r="D26" s="14">
        <f>SUM(D24:D25)</f>
        <v>45273.75</v>
      </c>
      <c r="E26" s="15"/>
      <c r="F26" s="3"/>
      <c r="G26" s="21">
        <f>SUM(G24:G25)</f>
        <v>114118.25</v>
      </c>
      <c r="H26" s="17">
        <f>G26/D26</f>
        <v>2.5206272950661255</v>
      </c>
      <c r="I26" s="18"/>
    </row>
    <row r="27" spans="2:13" ht="15.75" thickBot="1" x14ac:dyDescent="0.3">
      <c r="B27" s="7" t="s">
        <v>23</v>
      </c>
      <c r="C27" s="10">
        <v>0</v>
      </c>
      <c r="D27" s="8"/>
      <c r="E27" s="8"/>
      <c r="F27" s="9"/>
      <c r="G27" s="10">
        <v>0</v>
      </c>
      <c r="H27" s="11"/>
      <c r="I27" s="12"/>
    </row>
    <row r="28" spans="2:13" ht="15.75" thickBot="1" x14ac:dyDescent="0.3">
      <c r="B28" s="7" t="s">
        <v>24</v>
      </c>
      <c r="C28" s="10">
        <v>0</v>
      </c>
      <c r="D28" s="8"/>
      <c r="E28" s="8"/>
      <c r="F28" s="9"/>
      <c r="G28" s="10">
        <v>0</v>
      </c>
      <c r="H28" s="12"/>
      <c r="I28" s="12"/>
    </row>
    <row r="29" spans="2:13" ht="15.75" thickBot="1" x14ac:dyDescent="0.3">
      <c r="B29" s="7" t="s">
        <v>25</v>
      </c>
      <c r="C29" s="10">
        <v>0</v>
      </c>
      <c r="D29" s="8"/>
      <c r="E29" s="8"/>
      <c r="F29" s="9"/>
      <c r="G29" s="10">
        <v>0</v>
      </c>
      <c r="H29" s="11"/>
      <c r="I29" s="12"/>
    </row>
    <row r="30" spans="2:13" ht="15.75" thickBot="1" x14ac:dyDescent="0.3">
      <c r="B30" s="7" t="s">
        <v>26</v>
      </c>
      <c r="C30" s="10">
        <v>0</v>
      </c>
      <c r="D30" s="8">
        <v>4465.25</v>
      </c>
      <c r="E30" s="8"/>
      <c r="F30" s="9"/>
      <c r="G30" s="10">
        <v>0</v>
      </c>
      <c r="H30" s="11"/>
      <c r="I30" s="12"/>
    </row>
    <row r="31" spans="2:13" ht="15.75" thickBot="1" x14ac:dyDescent="0.3">
      <c r="B31" s="65" t="s">
        <v>27</v>
      </c>
      <c r="C31" s="13">
        <f>SUM(C27:C30)</f>
        <v>0</v>
      </c>
      <c r="D31" s="14">
        <f>SUM(D27:D30)</f>
        <v>4465.25</v>
      </c>
      <c r="E31" s="15"/>
      <c r="F31" s="16"/>
      <c r="G31" s="13">
        <f>SUM(G27:G30)</f>
        <v>0</v>
      </c>
      <c r="H31" s="17">
        <f>G31/D31</f>
        <v>0</v>
      </c>
      <c r="I31" s="18"/>
    </row>
    <row r="32" spans="2:13" ht="15.75" thickBot="1" x14ac:dyDescent="0.3">
      <c r="B32" s="7" t="s">
        <v>28</v>
      </c>
      <c r="C32" s="10"/>
      <c r="D32" s="8"/>
      <c r="E32" s="8"/>
      <c r="F32" s="19"/>
      <c r="G32" s="10"/>
      <c r="H32" s="52"/>
      <c r="I32" s="12"/>
      <c r="K32" s="57"/>
    </row>
    <row r="33" spans="2:11" ht="15.75" thickBot="1" x14ac:dyDescent="0.3">
      <c r="B33" s="7" t="s">
        <v>29</v>
      </c>
      <c r="C33" s="10">
        <v>165129</v>
      </c>
      <c r="D33" s="8">
        <v>180160.5</v>
      </c>
      <c r="E33" s="8"/>
      <c r="F33" s="19"/>
      <c r="G33" s="10">
        <v>193037.14285714287</v>
      </c>
      <c r="H33" s="52">
        <f>G33/D33</f>
        <v>1.0714731745146293</v>
      </c>
      <c r="I33" s="12"/>
      <c r="K33" s="57"/>
    </row>
    <row r="34" spans="2:11" ht="15.75" thickBot="1" x14ac:dyDescent="0.3">
      <c r="B34" s="65" t="s">
        <v>30</v>
      </c>
      <c r="C34" s="66">
        <f>SUM(C32:C33)</f>
        <v>165129</v>
      </c>
      <c r="D34" s="14">
        <f>SUM(D32:D33)</f>
        <v>180160.5</v>
      </c>
      <c r="E34" s="15"/>
      <c r="F34" s="16"/>
      <c r="G34" s="66">
        <f>SUM(G32:G33)</f>
        <v>193037.14285714287</v>
      </c>
      <c r="H34" s="17">
        <f>G34/D34</f>
        <v>1.0714731745146293</v>
      </c>
      <c r="I34" s="18"/>
      <c r="K34" s="57"/>
    </row>
    <row r="35" spans="2:11" ht="15.75" thickBot="1" x14ac:dyDescent="0.3">
      <c r="B35" s="20" t="s">
        <v>31</v>
      </c>
      <c r="C35" s="21">
        <v>94966.92</v>
      </c>
      <c r="D35" s="14">
        <v>50434.979999999996</v>
      </c>
      <c r="E35" s="15"/>
      <c r="F35" s="16"/>
      <c r="G35" s="21">
        <v>58416.92</v>
      </c>
      <c r="H35" s="17">
        <f>G35/D35</f>
        <v>1.1582619840436141</v>
      </c>
      <c r="I35" s="18"/>
      <c r="K35" s="57"/>
    </row>
    <row r="36" spans="2:11" ht="15.75" thickBot="1" x14ac:dyDescent="0.3">
      <c r="B36" s="65" t="s">
        <v>32</v>
      </c>
      <c r="C36" s="22">
        <v>4868.7999999999993</v>
      </c>
      <c r="D36" s="22">
        <v>7316.8</v>
      </c>
      <c r="E36" s="15"/>
      <c r="F36" s="16"/>
      <c r="G36" s="22">
        <v>4868.7999999999993</v>
      </c>
      <c r="H36" s="17">
        <f>G36/D36</f>
        <v>0.66542750929368022</v>
      </c>
      <c r="I36" s="18"/>
      <c r="K36" s="57"/>
    </row>
    <row r="37" spans="2:11" ht="15.75" thickBot="1" x14ac:dyDescent="0.3">
      <c r="B37" s="7" t="s">
        <v>33</v>
      </c>
      <c r="C37" s="23">
        <v>122900</v>
      </c>
      <c r="D37" s="8">
        <v>157790</v>
      </c>
      <c r="E37" s="8"/>
      <c r="F37" s="19"/>
      <c r="G37" s="23">
        <v>218220.71428571429</v>
      </c>
      <c r="H37" s="52">
        <f>G37/D37</f>
        <v>1.3829819018043874</v>
      </c>
      <c r="I37" s="12"/>
      <c r="K37" s="57"/>
    </row>
    <row r="38" spans="2:11" ht="15.75" thickBot="1" x14ac:dyDescent="0.3">
      <c r="B38" s="7" t="s">
        <v>34</v>
      </c>
      <c r="C38" s="23">
        <v>0</v>
      </c>
      <c r="D38" s="8"/>
      <c r="E38" s="8"/>
      <c r="F38" s="19"/>
      <c r="G38" s="23">
        <v>0</v>
      </c>
      <c r="H38" s="11"/>
      <c r="I38" s="12"/>
      <c r="K38" s="57"/>
    </row>
    <row r="39" spans="2:11" ht="15.75" thickBot="1" x14ac:dyDescent="0.3">
      <c r="B39" s="7" t="s">
        <v>35</v>
      </c>
      <c r="C39" s="23">
        <v>0</v>
      </c>
      <c r="D39" s="24"/>
      <c r="E39" s="8"/>
      <c r="F39" s="19"/>
      <c r="G39" s="23">
        <v>0</v>
      </c>
      <c r="H39" s="12"/>
      <c r="I39" s="12"/>
      <c r="K39" s="57"/>
    </row>
    <row r="40" spans="2:11" ht="15.75" thickBot="1" x14ac:dyDescent="0.3">
      <c r="B40" s="65" t="s">
        <v>36</v>
      </c>
      <c r="C40" s="13">
        <v>138700</v>
      </c>
      <c r="D40" s="14">
        <f>SUM(D37:D39)</f>
        <v>157790</v>
      </c>
      <c r="E40" s="15"/>
      <c r="F40" s="16"/>
      <c r="G40" s="13">
        <f>SUM(G37:G39)</f>
        <v>218220.71428571429</v>
      </c>
      <c r="H40" s="17">
        <f>G40/D40</f>
        <v>1.3829819018043874</v>
      </c>
      <c r="I40" s="18"/>
      <c r="K40" s="57"/>
    </row>
    <row r="41" spans="2:11" ht="15.75" thickBot="1" x14ac:dyDescent="0.3">
      <c r="B41" s="7" t="s">
        <v>37</v>
      </c>
      <c r="C41" s="23">
        <v>0</v>
      </c>
      <c r="D41" s="8"/>
      <c r="E41" s="8"/>
      <c r="F41" s="19"/>
      <c r="G41" s="23">
        <v>0</v>
      </c>
      <c r="H41" s="11"/>
      <c r="I41" s="12"/>
    </row>
    <row r="42" spans="2:11" ht="15.75" thickBot="1" x14ac:dyDescent="0.3">
      <c r="B42" s="7" t="s">
        <v>38</v>
      </c>
      <c r="C42" s="23">
        <v>0</v>
      </c>
      <c r="D42" s="8"/>
      <c r="E42" s="8"/>
      <c r="F42" s="19"/>
      <c r="G42" s="23">
        <v>0</v>
      </c>
      <c r="H42" s="11"/>
      <c r="I42" s="12"/>
    </row>
    <row r="43" spans="2:11" ht="15.75" thickBot="1" x14ac:dyDescent="0.3">
      <c r="B43" s="7" t="s">
        <v>39</v>
      </c>
      <c r="C43" s="23">
        <v>0</v>
      </c>
      <c r="D43" s="8"/>
      <c r="E43" s="8"/>
      <c r="F43" s="19"/>
      <c r="G43" s="23">
        <v>0</v>
      </c>
      <c r="H43" s="12"/>
      <c r="I43" s="12"/>
    </row>
    <row r="44" spans="2:11" ht="15.75" thickBot="1" x14ac:dyDescent="0.3">
      <c r="B44" s="7" t="s">
        <v>40</v>
      </c>
      <c r="C44" s="23">
        <v>0</v>
      </c>
      <c r="D44" s="8"/>
      <c r="E44" s="8"/>
      <c r="F44" s="25"/>
      <c r="G44" s="23">
        <v>0</v>
      </c>
      <c r="H44" s="12"/>
      <c r="I44" s="12"/>
    </row>
    <row r="45" spans="2:11" ht="15.75" thickBot="1" x14ac:dyDescent="0.3">
      <c r="B45" s="7" t="s">
        <v>41</v>
      </c>
      <c r="C45" s="23">
        <v>0</v>
      </c>
      <c r="D45" s="8"/>
      <c r="E45" s="8"/>
      <c r="F45" s="19"/>
      <c r="G45" s="23">
        <v>0</v>
      </c>
      <c r="H45" s="12"/>
      <c r="I45" s="12"/>
    </row>
    <row r="46" spans="2:11" ht="15.75" thickBot="1" x14ac:dyDescent="0.3">
      <c r="B46" s="7" t="s">
        <v>42</v>
      </c>
      <c r="C46" s="23">
        <v>0</v>
      </c>
      <c r="D46" s="8"/>
      <c r="E46" s="8"/>
      <c r="F46" s="19"/>
      <c r="G46" s="23">
        <v>0</v>
      </c>
      <c r="H46" s="11"/>
      <c r="I46" s="12"/>
    </row>
    <row r="47" spans="2:11" ht="15.75" thickBot="1" x14ac:dyDescent="0.3">
      <c r="B47" s="7" t="s">
        <v>43</v>
      </c>
      <c r="C47" s="23">
        <v>0</v>
      </c>
      <c r="D47" s="8"/>
      <c r="E47" s="8"/>
      <c r="F47" s="19"/>
      <c r="G47" s="23">
        <v>0</v>
      </c>
      <c r="H47" s="12"/>
      <c r="I47" s="12"/>
    </row>
    <row r="48" spans="2:11" ht="15.75" thickBot="1" x14ac:dyDescent="0.3">
      <c r="B48" s="7" t="s">
        <v>44</v>
      </c>
      <c r="C48" s="23">
        <v>0</v>
      </c>
      <c r="D48" s="8"/>
      <c r="E48" s="8"/>
      <c r="F48" s="19"/>
      <c r="G48" s="23">
        <v>0</v>
      </c>
      <c r="H48" s="11"/>
      <c r="I48" s="12"/>
    </row>
    <row r="49" spans="2:11" ht="15.75" thickBot="1" x14ac:dyDescent="0.3">
      <c r="B49" s="7" t="s">
        <v>45</v>
      </c>
      <c r="C49" s="23">
        <v>0</v>
      </c>
      <c r="D49" s="8"/>
      <c r="E49" s="8"/>
      <c r="F49" s="19"/>
      <c r="G49" s="23">
        <v>0</v>
      </c>
      <c r="H49" s="11"/>
      <c r="I49" s="12"/>
    </row>
    <row r="50" spans="2:11" ht="15.75" thickBot="1" x14ac:dyDescent="0.3">
      <c r="B50" s="65" t="s">
        <v>46</v>
      </c>
      <c r="C50" s="22">
        <v>0</v>
      </c>
      <c r="D50" s="26"/>
      <c r="E50" s="15"/>
      <c r="F50" s="16"/>
      <c r="G50" s="22">
        <v>0</v>
      </c>
      <c r="H50" s="27"/>
      <c r="I50" s="18"/>
    </row>
    <row r="51" spans="2:11" ht="15.75" thickBot="1" x14ac:dyDescent="0.3">
      <c r="B51" s="7" t="s">
        <v>47</v>
      </c>
      <c r="C51" s="23">
        <v>0</v>
      </c>
      <c r="D51" s="8"/>
      <c r="E51" s="8"/>
      <c r="F51" s="9"/>
      <c r="G51" s="23">
        <v>0</v>
      </c>
      <c r="H51" s="12"/>
      <c r="I51" s="12"/>
    </row>
    <row r="52" spans="2:11" ht="15.75" thickBot="1" x14ac:dyDescent="0.3">
      <c r="B52" s="7" t="s">
        <v>48</v>
      </c>
      <c r="C52" s="23">
        <v>65400</v>
      </c>
      <c r="D52" s="8"/>
      <c r="E52" s="8"/>
      <c r="F52" s="9"/>
      <c r="G52" s="23"/>
      <c r="H52" s="52"/>
      <c r="I52" s="12"/>
    </row>
    <row r="53" spans="2:11" ht="15.75" thickBot="1" x14ac:dyDescent="0.3">
      <c r="B53" s="20" t="s">
        <v>49</v>
      </c>
      <c r="C53" s="63">
        <f>C52</f>
        <v>65400</v>
      </c>
      <c r="D53" s="14">
        <v>29485</v>
      </c>
      <c r="E53" s="28"/>
      <c r="F53" s="16"/>
      <c r="G53" s="63">
        <f>G52</f>
        <v>0</v>
      </c>
      <c r="H53" s="17">
        <f>G53/D53</f>
        <v>0</v>
      </c>
      <c r="I53" s="18"/>
      <c r="K53" s="57"/>
    </row>
    <row r="54" spans="2:11" ht="15.75" thickBot="1" x14ac:dyDescent="0.3">
      <c r="B54" s="65" t="s">
        <v>50</v>
      </c>
      <c r="C54" s="22">
        <v>53926.6</v>
      </c>
      <c r="D54" s="14">
        <v>65166.090000000004</v>
      </c>
      <c r="E54" s="15"/>
      <c r="F54" s="16"/>
      <c r="G54" s="22">
        <v>70165.171428571426</v>
      </c>
      <c r="H54" s="17">
        <f>G54/D54</f>
        <v>1.0767129258264754</v>
      </c>
      <c r="I54" s="18"/>
      <c r="K54" s="57"/>
    </row>
    <row r="55" spans="2:11" ht="15.75" thickBot="1" x14ac:dyDescent="0.3">
      <c r="B55" s="20" t="s">
        <v>51</v>
      </c>
      <c r="C55" s="22">
        <v>236901.56166729529</v>
      </c>
      <c r="D55" s="14">
        <v>195549.84760000004</v>
      </c>
      <c r="E55" s="28"/>
      <c r="F55" s="29"/>
      <c r="G55" s="22">
        <v>261731.51838903193</v>
      </c>
      <c r="H55" s="17">
        <f>G55/D55</f>
        <v>1.3384388768453936</v>
      </c>
      <c r="I55" s="18"/>
      <c r="K55" s="57"/>
    </row>
    <row r="56" spans="2:11" ht="15.75" thickBot="1" x14ac:dyDescent="0.3">
      <c r="B56" s="7" t="s">
        <v>52</v>
      </c>
      <c r="C56" s="23">
        <v>0</v>
      </c>
      <c r="D56" s="8"/>
      <c r="E56" s="8"/>
      <c r="F56" s="25"/>
      <c r="G56" s="23">
        <v>0</v>
      </c>
      <c r="H56" s="12"/>
      <c r="I56" s="12"/>
    </row>
    <row r="57" spans="2:11" ht="15.75" thickBot="1" x14ac:dyDescent="0.3">
      <c r="B57" s="7" t="s">
        <v>53</v>
      </c>
      <c r="C57" s="23">
        <v>0</v>
      </c>
      <c r="D57" s="8"/>
      <c r="E57" s="8"/>
      <c r="F57" s="25"/>
      <c r="G57" s="23">
        <v>0</v>
      </c>
      <c r="H57" s="12"/>
      <c r="I57" s="12"/>
    </row>
    <row r="58" spans="2:11" ht="15.75" thickBot="1" x14ac:dyDescent="0.3">
      <c r="B58" s="20" t="s">
        <v>54</v>
      </c>
      <c r="C58" s="22">
        <f>SUM(C56:C57)</f>
        <v>0</v>
      </c>
      <c r="D58" s="26"/>
      <c r="E58" s="15"/>
      <c r="F58" s="29"/>
      <c r="G58" s="22">
        <f>SUM(G56:G57)</f>
        <v>0</v>
      </c>
      <c r="H58" s="17"/>
      <c r="I58" s="18"/>
    </row>
    <row r="59" spans="2:11" ht="15.75" thickBot="1" x14ac:dyDescent="0.3">
      <c r="B59" s="30" t="s">
        <v>55</v>
      </c>
      <c r="C59" s="10">
        <v>17277.954614714843</v>
      </c>
      <c r="D59" s="8">
        <v>3294.5039999999999</v>
      </c>
      <c r="E59" s="8"/>
      <c r="F59" s="9"/>
      <c r="G59" s="10">
        <v>6294.5039999999999</v>
      </c>
      <c r="H59" s="52">
        <f>G59/D59</f>
        <v>1.9106074844650363</v>
      </c>
      <c r="I59" s="12"/>
      <c r="K59" s="57"/>
    </row>
    <row r="60" spans="2:11" ht="15.75" thickBot="1" x14ac:dyDescent="0.3">
      <c r="B60" s="30" t="s">
        <v>61</v>
      </c>
      <c r="C60" s="23">
        <v>4433.7</v>
      </c>
      <c r="D60" s="8">
        <v>8505</v>
      </c>
      <c r="E60" s="8"/>
      <c r="F60" s="9"/>
      <c r="G60" s="23">
        <v>5380</v>
      </c>
      <c r="H60" s="52">
        <f>G60/D60</f>
        <v>0.6325690770135215</v>
      </c>
      <c r="I60" s="12"/>
    </row>
    <row r="61" spans="2:11" ht="15.75" thickBot="1" x14ac:dyDescent="0.3">
      <c r="B61" s="30" t="s">
        <v>62</v>
      </c>
      <c r="C61" s="23">
        <v>0</v>
      </c>
      <c r="D61" s="8"/>
      <c r="E61" s="8"/>
      <c r="F61" s="9"/>
      <c r="G61" s="23"/>
      <c r="H61" s="58"/>
      <c r="I61" s="12"/>
    </row>
    <row r="62" spans="2:11" ht="15.75" thickBot="1" x14ac:dyDescent="0.3">
      <c r="B62" s="30" t="s">
        <v>89</v>
      </c>
      <c r="C62" s="31">
        <v>83534.52</v>
      </c>
      <c r="D62" s="8"/>
      <c r="E62" s="8"/>
      <c r="F62" s="9"/>
      <c r="G62" s="31">
        <v>120000</v>
      </c>
      <c r="H62" s="52">
        <v>1</v>
      </c>
      <c r="I62" s="12"/>
    </row>
    <row r="63" spans="2:11" ht="15.75" thickBot="1" x14ac:dyDescent="0.3">
      <c r="B63" s="30" t="s">
        <v>93</v>
      </c>
      <c r="C63" s="31">
        <v>19044</v>
      </c>
      <c r="D63" s="8">
        <v>8280</v>
      </c>
      <c r="E63" s="8"/>
      <c r="F63" s="9"/>
      <c r="G63" s="31">
        <v>8280</v>
      </c>
      <c r="H63" s="52">
        <f>G63/D63</f>
        <v>1</v>
      </c>
      <c r="I63" s="12"/>
    </row>
    <row r="64" spans="2:11" ht="15.75" thickBot="1" x14ac:dyDescent="0.3">
      <c r="B64" s="32" t="s">
        <v>104</v>
      </c>
      <c r="C64" s="23">
        <v>24766.5</v>
      </c>
      <c r="D64" s="8"/>
      <c r="E64" s="8"/>
      <c r="F64" s="9"/>
      <c r="G64" s="23"/>
      <c r="H64" s="52"/>
      <c r="I64" s="12"/>
    </row>
    <row r="65" spans="2:9" ht="15.75" thickBot="1" x14ac:dyDescent="0.3">
      <c r="B65" s="32" t="s">
        <v>56</v>
      </c>
      <c r="C65" s="23">
        <v>6650</v>
      </c>
      <c r="D65" s="8">
        <v>8115</v>
      </c>
      <c r="E65" s="8"/>
      <c r="F65" s="9"/>
      <c r="G65" s="23">
        <v>6250</v>
      </c>
      <c r="H65" s="52">
        <f>G65/D65</f>
        <v>0.7701786814540974</v>
      </c>
      <c r="I65" s="12"/>
    </row>
    <row r="66" spans="2:9" ht="15.75" thickBot="1" x14ac:dyDescent="0.3">
      <c r="B66" s="33" t="s">
        <v>57</v>
      </c>
      <c r="C66" s="34">
        <f>SUM(C59:C65)</f>
        <v>155706.67461471487</v>
      </c>
      <c r="D66" s="35">
        <f>SUM(D59:D65)</f>
        <v>28194.504000000001</v>
      </c>
      <c r="E66" s="15"/>
      <c r="F66" s="3"/>
      <c r="G66" s="34">
        <f>SUM(G59:G65)</f>
        <v>146204.50400000002</v>
      </c>
      <c r="H66" s="17">
        <f>G66/D66</f>
        <v>5.1855675134416268</v>
      </c>
      <c r="I66" s="18"/>
    </row>
    <row r="67" spans="2:9" ht="15.75" thickBot="1" x14ac:dyDescent="0.3">
      <c r="B67" s="36" t="s">
        <v>58</v>
      </c>
      <c r="C67" s="37">
        <f>SUM(C13+C17+C26+C23+C31+C34+C35+C36+C40+C50+C53+C54+C55+C58+C66)</f>
        <v>3048385.9697055737</v>
      </c>
      <c r="D67" s="38">
        <f>SUM(D13+D17+D26+D23+D31+D34+D35+D36+D40+D50+D53+D54+D55+D58+D66)</f>
        <v>2625017.73165</v>
      </c>
      <c r="E67" s="39"/>
      <c r="F67" s="40"/>
      <c r="G67" s="37">
        <f>SUM(G13+G17+G26+G23+G31+G34+G35+G36+G40+G50+G53+G54+G55+G58+G66)</f>
        <v>3523121.8414989212</v>
      </c>
      <c r="H67" s="41">
        <f>G67/D67</f>
        <v>1.3421325879137596</v>
      </c>
      <c r="I67" s="42"/>
    </row>
    <row r="70" spans="2:9" x14ac:dyDescent="0.25">
      <c r="G70" s="50"/>
    </row>
  </sheetData>
  <mergeCells count="4">
    <mergeCell ref="B2:J4"/>
    <mergeCell ref="K2:L4"/>
    <mergeCell ref="C6:E6"/>
    <mergeCell ref="G6:I6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55FF-E138-42DB-895E-65A9102C3A19}">
  <dimension ref="C1:J11"/>
  <sheetViews>
    <sheetView workbookViewId="0">
      <selection activeCell="K16" sqref="K16"/>
    </sheetView>
  </sheetViews>
  <sheetFormatPr defaultRowHeight="15" x14ac:dyDescent="0.25"/>
  <cols>
    <col min="1" max="16384" width="9.140625" style="1"/>
  </cols>
  <sheetData>
    <row r="1" spans="3:10" ht="15.75" thickBot="1" x14ac:dyDescent="0.3"/>
    <row r="2" spans="3:10" x14ac:dyDescent="0.25">
      <c r="C2" s="109" t="s">
        <v>112</v>
      </c>
      <c r="D2" s="110"/>
      <c r="E2" s="110"/>
      <c r="F2" s="110"/>
      <c r="G2" s="110"/>
      <c r="H2" s="110"/>
      <c r="I2" s="115" t="s">
        <v>113</v>
      </c>
      <c r="J2" s="116"/>
    </row>
    <row r="3" spans="3:10" x14ac:dyDescent="0.25">
      <c r="C3" s="111"/>
      <c r="D3" s="112"/>
      <c r="E3" s="112"/>
      <c r="F3" s="112"/>
      <c r="G3" s="112"/>
      <c r="H3" s="112"/>
      <c r="I3" s="117"/>
      <c r="J3" s="118"/>
    </row>
    <row r="4" spans="3:10" ht="15.75" thickBot="1" x14ac:dyDescent="0.3">
      <c r="C4" s="113"/>
      <c r="D4" s="114"/>
      <c r="E4" s="114"/>
      <c r="F4" s="114"/>
      <c r="G4" s="114"/>
      <c r="H4" s="114"/>
      <c r="I4" s="119"/>
      <c r="J4" s="120"/>
    </row>
    <row r="5" spans="3:10" ht="15.75" thickBot="1" x14ac:dyDescent="0.3"/>
    <row r="6" spans="3:10" x14ac:dyDescent="0.25">
      <c r="C6" s="80" t="s">
        <v>117</v>
      </c>
      <c r="D6" s="121" t="s">
        <v>116</v>
      </c>
      <c r="E6" s="122"/>
      <c r="F6" s="123" t="s">
        <v>114</v>
      </c>
      <c r="G6" s="122"/>
      <c r="H6" s="123" t="s">
        <v>115</v>
      </c>
      <c r="I6" s="124"/>
    </row>
    <row r="7" spans="3:10" ht="15.75" thickBot="1" x14ac:dyDescent="0.3">
      <c r="C7" s="81"/>
      <c r="D7" s="78" t="s">
        <v>105</v>
      </c>
      <c r="E7" s="77" t="s">
        <v>106</v>
      </c>
      <c r="F7" s="77" t="s">
        <v>105</v>
      </c>
      <c r="G7" s="77" t="s">
        <v>106</v>
      </c>
      <c r="H7" s="77" t="s">
        <v>105</v>
      </c>
      <c r="I7" s="64" t="s">
        <v>106</v>
      </c>
    </row>
    <row r="8" spans="3:10" x14ac:dyDescent="0.25">
      <c r="C8" s="82" t="s">
        <v>63</v>
      </c>
      <c r="D8" s="84">
        <v>830.48199999999997</v>
      </c>
      <c r="E8" s="85">
        <v>68182.403725000011</v>
      </c>
      <c r="F8" s="85">
        <v>1674.0610000000001</v>
      </c>
      <c r="G8" s="85">
        <v>145724.43469999998</v>
      </c>
      <c r="H8" s="83">
        <f>F8/D8</f>
        <v>2.0157703598633083</v>
      </c>
      <c r="I8" s="83">
        <f>G8/E8</f>
        <v>2.1372733541010103</v>
      </c>
    </row>
    <row r="9" spans="3:10" x14ac:dyDescent="0.25">
      <c r="C9" s="76" t="s">
        <v>64</v>
      </c>
      <c r="D9" s="86">
        <v>4733.1750000000002</v>
      </c>
      <c r="E9" s="87">
        <v>1050266.9100000001</v>
      </c>
      <c r="F9" s="87">
        <v>7001.16</v>
      </c>
      <c r="G9" s="87">
        <v>1703044.2026652223</v>
      </c>
      <c r="H9" s="83">
        <f t="shared" ref="H9:H10" si="0">F9/D9</f>
        <v>1.4791677890633665</v>
      </c>
      <c r="I9" s="83">
        <f t="shared" ref="I9:I10" si="1">G9/E9</f>
        <v>1.6215346655691762</v>
      </c>
    </row>
    <row r="10" spans="3:10" x14ac:dyDescent="0.25">
      <c r="C10" s="76" t="s">
        <v>65</v>
      </c>
      <c r="D10" s="86">
        <v>20009.618999999999</v>
      </c>
      <c r="E10" s="87">
        <v>1506568.4179250002</v>
      </c>
      <c r="F10" s="87">
        <v>21770.631999999998</v>
      </c>
      <c r="G10" s="87">
        <v>1674353.2041336999</v>
      </c>
      <c r="H10" s="83">
        <f t="shared" si="0"/>
        <v>1.0880083223973429</v>
      </c>
      <c r="I10" s="83">
        <f t="shared" si="1"/>
        <v>1.1113688460559861</v>
      </c>
    </row>
    <row r="11" spans="3:10" x14ac:dyDescent="0.25">
      <c r="C11" s="76"/>
      <c r="D11" s="79"/>
      <c r="E11" s="75"/>
      <c r="F11" s="75"/>
      <c r="G11" s="75"/>
      <c r="H11" s="75"/>
      <c r="I11" s="75"/>
    </row>
  </sheetData>
  <mergeCells count="5">
    <mergeCell ref="C2:H4"/>
    <mergeCell ref="I2:J4"/>
    <mergeCell ref="D6:E6"/>
    <mergeCell ref="F6:G6"/>
    <mergeCell ref="H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Actual Sales 2019</vt:lpstr>
      <vt:lpstr>Budget 2020</vt:lpstr>
      <vt:lpstr>Sheet1</vt:lpstr>
      <vt:lpstr>Sales Individual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cp:lastPrinted>2019-11-26T03:19:58Z</cp:lastPrinted>
  <dcterms:created xsi:type="dcterms:W3CDTF">2018-11-22T05:37:07Z</dcterms:created>
  <dcterms:modified xsi:type="dcterms:W3CDTF">2019-12-24T05:16:34Z</dcterms:modified>
</cp:coreProperties>
</file>