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0" windowWidth="19440" windowHeight="6765" activeTab="2"/>
  </bookViews>
  <sheets>
    <sheet name="Floratech" sheetId="1" r:id="rId1"/>
    <sheet name="Interpolymer" sheetId="4" r:id="rId2"/>
    <sheet name="Sheet1" sheetId="5" r:id="rId3"/>
  </sheets>
  <calcPr calcId="145621"/>
</workbook>
</file>

<file path=xl/calcChain.xml><?xml version="1.0" encoding="utf-8"?>
<calcChain xmlns="http://schemas.openxmlformats.org/spreadsheetml/2006/main">
  <c r="J17" i="5" l="1"/>
  <c r="I17" i="5"/>
  <c r="M7" i="5" l="1"/>
  <c r="I15" i="5" l="1"/>
  <c r="P15" i="5" l="1"/>
  <c r="P16" i="5"/>
  <c r="P17" i="5"/>
  <c r="P14" i="5"/>
  <c r="P9" i="5"/>
  <c r="P10" i="5"/>
  <c r="P11" i="5"/>
  <c r="P12" i="5"/>
  <c r="P13" i="5"/>
  <c r="P8" i="5"/>
  <c r="P7" i="5"/>
  <c r="M10" i="5" l="1"/>
  <c r="J10" i="5"/>
  <c r="I10" i="5"/>
  <c r="M8" i="5"/>
  <c r="J8" i="5"/>
  <c r="I8" i="5"/>
  <c r="M17" i="5" l="1"/>
  <c r="M16" i="5"/>
  <c r="M15" i="5"/>
  <c r="M14" i="5"/>
  <c r="M13" i="5"/>
  <c r="M12" i="5"/>
  <c r="M11" i="5"/>
  <c r="M9" i="5"/>
  <c r="I16" i="5"/>
  <c r="I14" i="5"/>
  <c r="I13" i="5"/>
  <c r="I12" i="5"/>
  <c r="I11" i="5"/>
  <c r="I9" i="5"/>
  <c r="I7" i="5"/>
  <c r="J16" i="5"/>
  <c r="J15" i="5"/>
  <c r="J14" i="5"/>
  <c r="J13" i="5"/>
  <c r="J12" i="5"/>
  <c r="J11" i="5"/>
  <c r="J9" i="5"/>
  <c r="J7" i="5"/>
  <c r="I39" i="1" l="1"/>
  <c r="H39" i="1"/>
  <c r="G39" i="1"/>
  <c r="F39" i="1"/>
  <c r="E39" i="1"/>
  <c r="D39" i="1"/>
  <c r="K37" i="1"/>
  <c r="M37" i="1" s="1"/>
  <c r="J37" i="1"/>
  <c r="L37" i="1" s="1"/>
  <c r="K36" i="1"/>
  <c r="M36" i="1" s="1"/>
  <c r="J36" i="1"/>
  <c r="L36" i="1" s="1"/>
  <c r="K35" i="1"/>
  <c r="M35" i="1" s="1"/>
  <c r="J35" i="1"/>
  <c r="L35" i="1" s="1"/>
  <c r="K31" i="1"/>
  <c r="M31" i="1" s="1"/>
  <c r="J31" i="1"/>
  <c r="L31" i="1" s="1"/>
  <c r="K30" i="1"/>
  <c r="M30" i="1" s="1"/>
  <c r="J30" i="1"/>
  <c r="L30" i="1" s="1"/>
  <c r="K29" i="1"/>
  <c r="M29" i="1" s="1"/>
  <c r="J29" i="1"/>
  <c r="L29" i="1" s="1"/>
  <c r="K28" i="1"/>
  <c r="M28" i="1" s="1"/>
  <c r="J28" i="1"/>
  <c r="L28" i="1" s="1"/>
  <c r="K27" i="1"/>
  <c r="K39" i="1" s="1"/>
  <c r="J27" i="1"/>
  <c r="J39" i="1" s="1"/>
  <c r="K18" i="1"/>
  <c r="M18" i="1" s="1"/>
  <c r="J18" i="1"/>
  <c r="L18" i="1" s="1"/>
  <c r="K17" i="1"/>
  <c r="M17" i="1" s="1"/>
  <c r="J17" i="1"/>
  <c r="L17" i="1" s="1"/>
  <c r="K13" i="1"/>
  <c r="M13" i="1" s="1"/>
  <c r="J13" i="1"/>
  <c r="L13" i="1" s="1"/>
  <c r="K15" i="1"/>
  <c r="M15" i="1" s="1"/>
  <c r="J15" i="1"/>
  <c r="L15" i="1" s="1"/>
  <c r="K16" i="1"/>
  <c r="M16" i="1" s="1"/>
  <c r="J16" i="1"/>
  <c r="L16" i="1" s="1"/>
  <c r="M39" i="1" l="1"/>
  <c r="L39" i="1"/>
  <c r="J12" i="4"/>
  <c r="L12" i="4" s="1"/>
  <c r="K12" i="4"/>
  <c r="J13" i="4"/>
  <c r="L13" i="4" s="1"/>
  <c r="K13" i="4"/>
  <c r="M13" i="4" s="1"/>
  <c r="J14" i="4"/>
  <c r="L14" i="4" s="1"/>
  <c r="K14" i="4"/>
  <c r="K11" i="4"/>
  <c r="M11" i="4" s="1"/>
  <c r="J11" i="4"/>
  <c r="M8" i="4"/>
  <c r="L8" i="4"/>
  <c r="M14" i="4"/>
  <c r="I15" i="4"/>
  <c r="I16" i="4" s="1"/>
  <c r="H15" i="4"/>
  <c r="H16" i="4" s="1"/>
  <c r="G15" i="4"/>
  <c r="G16" i="4" s="1"/>
  <c r="F15" i="4"/>
  <c r="F16" i="4" s="1"/>
  <c r="E15" i="4"/>
  <c r="E16" i="4" s="1"/>
  <c r="D15" i="4"/>
  <c r="D16" i="4" s="1"/>
  <c r="M12" i="4"/>
  <c r="L11" i="4"/>
  <c r="K10" i="4"/>
  <c r="M10" i="4" s="1"/>
  <c r="J10" i="4"/>
  <c r="L10" i="4" s="1"/>
  <c r="M9" i="4"/>
  <c r="L9" i="4"/>
  <c r="J9" i="1"/>
  <c r="L9" i="1" s="1"/>
  <c r="K9" i="1"/>
  <c r="M9" i="1" s="1"/>
  <c r="J10" i="1"/>
  <c r="L10" i="1" s="1"/>
  <c r="K10" i="1"/>
  <c r="M10" i="1" s="1"/>
  <c r="J11" i="1"/>
  <c r="L11" i="1" s="1"/>
  <c r="K11" i="1"/>
  <c r="M11" i="1" s="1"/>
  <c r="J12" i="1"/>
  <c r="L12" i="1" s="1"/>
  <c r="K12" i="1"/>
  <c r="M12" i="1" s="1"/>
  <c r="J14" i="1"/>
  <c r="L14" i="1" s="1"/>
  <c r="K14" i="1"/>
  <c r="M14" i="1" s="1"/>
  <c r="J19" i="1"/>
  <c r="L19" i="1" s="1"/>
  <c r="K19" i="1"/>
  <c r="M19" i="1" s="1"/>
  <c r="K8" i="1"/>
  <c r="M8" i="1" s="1"/>
  <c r="J8" i="1"/>
  <c r="L8" i="1" s="1"/>
  <c r="D20" i="1"/>
  <c r="D21" i="1" s="1"/>
  <c r="E20" i="1"/>
  <c r="E21" i="1" s="1"/>
  <c r="F20" i="1"/>
  <c r="F21" i="1" s="1"/>
  <c r="G20" i="1"/>
  <c r="G21" i="1" s="1"/>
  <c r="H20" i="1"/>
  <c r="H21" i="1" s="1"/>
  <c r="I20" i="1"/>
  <c r="I21" i="1" s="1"/>
  <c r="M20" i="1" l="1"/>
  <c r="M21" i="1" s="1"/>
  <c r="K20" i="1"/>
  <c r="K21" i="1" s="1"/>
  <c r="L20" i="1"/>
  <c r="L21" i="1" s="1"/>
  <c r="J20" i="1"/>
  <c r="J21" i="1" s="1"/>
  <c r="K15" i="4"/>
  <c r="K16" i="4" s="1"/>
  <c r="J15" i="4"/>
  <c r="J16" i="4" s="1"/>
  <c r="M15" i="4"/>
  <c r="M16" i="4" s="1"/>
  <c r="L15" i="4"/>
  <c r="L16" i="4" s="1"/>
</calcChain>
</file>

<file path=xl/sharedStrings.xml><?xml version="1.0" encoding="utf-8"?>
<sst xmlns="http://schemas.openxmlformats.org/spreadsheetml/2006/main" count="137" uniqueCount="65">
  <si>
    <t>Title: Floratech Three Years Forecast 2016(2H), 2017, &amp; 2018</t>
  </si>
  <si>
    <t>Prepared By: Tan TL
Date: 15082016</t>
  </si>
  <si>
    <t>Products:</t>
  </si>
  <si>
    <t>Value(RM)</t>
  </si>
  <si>
    <t>Qty(Kg)</t>
  </si>
  <si>
    <t>No.</t>
  </si>
  <si>
    <t>Florasun 90</t>
  </si>
  <si>
    <t>Floraester K20W</t>
  </si>
  <si>
    <t>Floralipids Moringa Butter</t>
  </si>
  <si>
    <t>Floralipids Moringa Oil</t>
  </si>
  <si>
    <t>Floraester 60</t>
  </si>
  <si>
    <t>Florabeads Jojoba 60/100(white)</t>
  </si>
  <si>
    <t>Floramac 10</t>
  </si>
  <si>
    <t>Total(Kg:RM)</t>
  </si>
  <si>
    <t>Total(Kg:USD)</t>
  </si>
  <si>
    <t>Title: Interpolymer Three Years Forecast 2016(2H), 2017, &amp; 2018</t>
  </si>
  <si>
    <t>Syntran 5907</t>
  </si>
  <si>
    <t>Syntran 1560</t>
  </si>
  <si>
    <t>Syntran 5905</t>
  </si>
  <si>
    <t>Syntran 1401</t>
  </si>
  <si>
    <t>Syntran 1671</t>
  </si>
  <si>
    <t>Syntran MT241</t>
  </si>
  <si>
    <t>Premix 4-711</t>
  </si>
  <si>
    <t>150</t>
  </si>
  <si>
    <t>300</t>
  </si>
  <si>
    <t>Ecobeads Topaz</t>
  </si>
  <si>
    <t>Metapearls 1-STD Red</t>
  </si>
  <si>
    <t>Floraester 70</t>
  </si>
  <si>
    <t>Silky 15 Gypse Rose</t>
  </si>
  <si>
    <t>Florasolvs PEG-16 Macadamia</t>
  </si>
  <si>
    <t>Value(USD)</t>
  </si>
  <si>
    <t>Others</t>
  </si>
  <si>
    <t>CA Supplier Forecast &amp; Performance</t>
  </si>
  <si>
    <t>Supplier</t>
  </si>
  <si>
    <t>GSA</t>
  </si>
  <si>
    <t>Floratech</t>
  </si>
  <si>
    <t>Kobo USA</t>
  </si>
  <si>
    <t>Interpolymer</t>
  </si>
  <si>
    <t>Jeen</t>
  </si>
  <si>
    <t>Sunchemical</t>
  </si>
  <si>
    <t>Sino Lion</t>
  </si>
  <si>
    <t>Oryza</t>
  </si>
  <si>
    <t>Currency</t>
  </si>
  <si>
    <t>USD</t>
  </si>
  <si>
    <t>JPY</t>
  </si>
  <si>
    <t>Value</t>
  </si>
  <si>
    <t>Qty (kg)</t>
  </si>
  <si>
    <t>Kobo France</t>
  </si>
  <si>
    <t>Euro</t>
  </si>
  <si>
    <t>Ikeda</t>
  </si>
  <si>
    <t>Vivimed</t>
  </si>
  <si>
    <t>% Diff</t>
  </si>
  <si>
    <t>Qty</t>
  </si>
  <si>
    <t>Budget</t>
  </si>
  <si>
    <t>Q1 performance</t>
  </si>
  <si>
    <t>% vs Budget ( Value)</t>
  </si>
  <si>
    <t>As of 8.4.2019</t>
  </si>
  <si>
    <t>2018 Performance</t>
  </si>
  <si>
    <t>2019 Budget</t>
  </si>
  <si>
    <t>2019 Q1</t>
  </si>
  <si>
    <t>2019 MTD H2</t>
  </si>
  <si>
    <t>8.4.2019</t>
  </si>
  <si>
    <t>-</t>
  </si>
  <si>
    <t>2019 Q2</t>
  </si>
  <si>
    <t>2019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</si>
</sst>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/>
    <xf numFmtId="0" fontId="0" fillId="2" borderId="8" xfId="0" applyFill="1" applyBorder="1"/>
    <xf numFmtId="0" fontId="0" fillId="2" borderId="9" xfId="0" applyFill="1" applyBorder="1"/>
    <xf numFmtId="0" fontId="0" fillId="2" borderId="12" xfId="0" applyFill="1" applyBorder="1"/>
    <xf numFmtId="0" fontId="1" fillId="2" borderId="3" xfId="0" applyFont="1" applyFill="1" applyBorder="1"/>
    <xf numFmtId="0" fontId="0" fillId="2" borderId="14" xfId="0" applyFill="1" applyBorder="1"/>
    <xf numFmtId="0" fontId="0" fillId="2" borderId="15" xfId="0" applyFill="1" applyBorder="1"/>
    <xf numFmtId="3" fontId="0" fillId="2" borderId="12" xfId="0" applyNumberFormat="1" applyFill="1" applyBorder="1"/>
    <xf numFmtId="3" fontId="0" fillId="2" borderId="9" xfId="0" applyNumberFormat="1" applyFill="1" applyBorder="1"/>
    <xf numFmtId="3" fontId="0" fillId="2" borderId="0" xfId="0" applyNumberFormat="1" applyFill="1"/>
    <xf numFmtId="3" fontId="0" fillId="2" borderId="13" xfId="0" applyNumberFormat="1" applyFont="1" applyFill="1" applyBorder="1"/>
    <xf numFmtId="4" fontId="0" fillId="2" borderId="13" xfId="0" applyNumberFormat="1" applyFont="1" applyFill="1" applyBorder="1"/>
    <xf numFmtId="0" fontId="0" fillId="2" borderId="13" xfId="0" applyFill="1" applyBorder="1"/>
    <xf numFmtId="3" fontId="0" fillId="2" borderId="9" xfId="0" applyNumberFormat="1" applyFont="1" applyFill="1" applyBorder="1"/>
    <xf numFmtId="4" fontId="0" fillId="2" borderId="9" xfId="0" applyNumberFormat="1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3" fontId="0" fillId="2" borderId="9" xfId="0" applyNumberFormat="1" applyFill="1" applyBorder="1" applyAlignment="1">
      <alignment horizontal="right"/>
    </xf>
    <xf numFmtId="3" fontId="0" fillId="0" borderId="9" xfId="0" applyNumberFormat="1" applyFill="1" applyBorder="1"/>
    <xf numFmtId="0" fontId="4" fillId="0" borderId="0" xfId="0" applyFont="1"/>
    <xf numFmtId="0" fontId="5" fillId="7" borderId="26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4" xfId="0" applyFont="1" applyFill="1" applyBorder="1"/>
    <xf numFmtId="0" fontId="4" fillId="5" borderId="14" xfId="0" applyFont="1" applyFill="1" applyBorder="1" applyAlignment="1">
      <alignment horizontal="center" vertical="center"/>
    </xf>
    <xf numFmtId="164" fontId="4" fillId="5" borderId="14" xfId="1" applyNumberFormat="1" applyFont="1" applyFill="1" applyBorder="1" applyAlignment="1">
      <alignment horizontal="center" vertical="center"/>
    </xf>
    <xf numFmtId="43" fontId="4" fillId="5" borderId="12" xfId="1" applyFont="1" applyFill="1" applyBorder="1" applyAlignment="1">
      <alignment horizontal="center"/>
    </xf>
    <xf numFmtId="3" fontId="4" fillId="5" borderId="12" xfId="0" applyNumberFormat="1" applyFont="1" applyFill="1" applyBorder="1" applyAlignment="1">
      <alignment horizontal="center" vertical="center"/>
    </xf>
    <xf numFmtId="4" fontId="4" fillId="5" borderId="12" xfId="0" applyNumberFormat="1" applyFont="1" applyFill="1" applyBorder="1" applyAlignment="1">
      <alignment horizontal="center" vertical="center"/>
    </xf>
    <xf numFmtId="3" fontId="4" fillId="5" borderId="12" xfId="0" applyNumberFormat="1" applyFont="1" applyFill="1" applyBorder="1"/>
    <xf numFmtId="0" fontId="4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5" xfId="0" applyFont="1" applyFill="1" applyBorder="1"/>
    <xf numFmtId="0" fontId="4" fillId="6" borderId="14" xfId="0" applyFont="1" applyFill="1" applyBorder="1" applyAlignment="1">
      <alignment horizontal="center" vertical="center"/>
    </xf>
    <xf numFmtId="164" fontId="4" fillId="6" borderId="14" xfId="1" applyNumberFormat="1" applyFont="1" applyFill="1" applyBorder="1" applyAlignment="1">
      <alignment horizontal="center" vertical="center"/>
    </xf>
    <xf numFmtId="164" fontId="4" fillId="6" borderId="12" xfId="1" applyNumberFormat="1" applyFont="1" applyFill="1" applyBorder="1" applyAlignment="1">
      <alignment horizontal="center" vertical="center"/>
    </xf>
    <xf numFmtId="43" fontId="4" fillId="6" borderId="12" xfId="1" applyFont="1" applyFill="1" applyBorder="1" applyAlignment="1">
      <alignment horizontal="center"/>
    </xf>
    <xf numFmtId="3" fontId="4" fillId="6" borderId="12" xfId="0" applyNumberFormat="1" applyFont="1" applyFill="1" applyBorder="1" applyAlignment="1">
      <alignment horizontal="center" vertical="center"/>
    </xf>
    <xf numFmtId="4" fontId="4" fillId="6" borderId="12" xfId="0" applyNumberFormat="1" applyFont="1" applyFill="1" applyBorder="1" applyAlignment="1">
      <alignment horizontal="center" vertical="center"/>
    </xf>
    <xf numFmtId="3" fontId="4" fillId="6" borderId="12" xfId="0" applyNumberFormat="1" applyFont="1" applyFill="1" applyBorder="1"/>
    <xf numFmtId="0" fontId="4" fillId="6" borderId="12" xfId="0" applyFont="1" applyFill="1" applyBorder="1" applyAlignment="1">
      <alignment horizontal="center" vertical="center"/>
    </xf>
    <xf numFmtId="0" fontId="4" fillId="6" borderId="9" xfId="0" applyFont="1" applyFill="1" applyBorder="1"/>
    <xf numFmtId="164" fontId="4" fillId="6" borderId="9" xfId="1" applyNumberFormat="1" applyFont="1" applyFill="1" applyBorder="1" applyAlignment="1">
      <alignment horizontal="center" vertical="center"/>
    </xf>
    <xf numFmtId="3" fontId="4" fillId="6" borderId="9" xfId="0" applyNumberFormat="1" applyFont="1" applyFill="1" applyBorder="1" applyAlignment="1">
      <alignment horizontal="center" vertical="center"/>
    </xf>
    <xf numFmtId="4" fontId="4" fillId="6" borderId="9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4" fillId="5" borderId="9" xfId="0" applyFont="1" applyFill="1" applyBorder="1"/>
    <xf numFmtId="164" fontId="4" fillId="5" borderId="9" xfId="0" applyNumberFormat="1" applyFont="1" applyFill="1" applyBorder="1" applyAlignment="1">
      <alignment horizontal="center" vertical="center"/>
    </xf>
    <xf numFmtId="3" fontId="4" fillId="5" borderId="9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0" fontId="4" fillId="0" borderId="0" xfId="0" quotePrefix="1" applyFont="1"/>
    <xf numFmtId="4" fontId="4" fillId="5" borderId="12" xfId="0" applyNumberFormat="1" applyFont="1" applyFill="1" applyBorder="1"/>
    <xf numFmtId="4" fontId="4" fillId="6" borderId="12" xfId="0" applyNumberFormat="1" applyFont="1" applyFill="1" applyBorder="1"/>
    <xf numFmtId="4" fontId="4" fillId="6" borderId="9" xfId="0" applyNumberFormat="1" applyFont="1" applyFill="1" applyBorder="1"/>
    <xf numFmtId="4" fontId="4" fillId="5" borderId="9" xfId="0" applyNumberFormat="1" applyFont="1" applyFill="1" applyBorder="1"/>
    <xf numFmtId="43" fontId="4" fillId="5" borderId="14" xfId="1" applyNumberFormat="1" applyFont="1" applyFill="1" applyBorder="1" applyAlignment="1">
      <alignment horizontal="center" vertical="center"/>
    </xf>
    <xf numFmtId="43" fontId="4" fillId="6" borderId="14" xfId="1" applyNumberFormat="1" applyFont="1" applyFill="1" applyBorder="1" applyAlignment="1">
      <alignment horizontal="center" vertical="center"/>
    </xf>
    <xf numFmtId="43" fontId="4" fillId="6" borderId="9" xfId="1" applyNumberFormat="1" applyFont="1" applyFill="1" applyBorder="1" applyAlignment="1">
      <alignment horizontal="center" vertical="center"/>
    </xf>
    <xf numFmtId="43" fontId="4" fillId="5" borderId="9" xfId="1" applyNumberFormat="1" applyFont="1" applyFill="1" applyBorder="1" applyAlignment="1">
      <alignment horizontal="center" vertical="center"/>
    </xf>
    <xf numFmtId="43" fontId="4" fillId="5" borderId="9" xfId="0" applyNumberFormat="1" applyFont="1" applyFill="1" applyBorder="1"/>
    <xf numFmtId="43" fontId="4" fillId="5" borderId="12" xfId="1" applyNumberFormat="1" applyFont="1" applyFill="1" applyBorder="1" applyAlignment="1">
      <alignment horizontal="center" vertical="center"/>
    </xf>
    <xf numFmtId="43" fontId="4" fillId="6" borderId="12" xfId="1" applyNumberFormat="1" applyFont="1" applyFill="1" applyBorder="1" applyAlignment="1">
      <alignment horizontal="center" vertical="center"/>
    </xf>
    <xf numFmtId="43" fontId="4" fillId="6" borderId="9" xfId="1" applyNumberFormat="1" applyFont="1" applyFill="1" applyBorder="1"/>
    <xf numFmtId="43" fontId="4" fillId="5" borderId="9" xfId="1" applyNumberFormat="1" applyFont="1" applyFill="1" applyBorder="1"/>
    <xf numFmtId="43" fontId="4" fillId="5" borderId="9" xfId="0" applyNumberFormat="1" applyFont="1" applyFill="1" applyBorder="1" applyAlignment="1">
      <alignment horizontal="center" vertical="center"/>
    </xf>
    <xf numFmtId="164" fontId="4" fillId="5" borderId="12" xfId="1" applyNumberFormat="1" applyFont="1" applyFill="1" applyBorder="1" applyAlignment="1">
      <alignment horizontal="right" vertical="center"/>
    </xf>
    <xf numFmtId="164" fontId="4" fillId="6" borderId="12" xfId="1" applyNumberFormat="1" applyFont="1" applyFill="1" applyBorder="1" applyAlignment="1">
      <alignment horizontal="right"/>
    </xf>
    <xf numFmtId="164" fontId="4" fillId="6" borderId="9" xfId="1" applyNumberFormat="1" applyFont="1" applyFill="1" applyBorder="1" applyAlignment="1">
      <alignment horizontal="right"/>
    </xf>
    <xf numFmtId="164" fontId="4" fillId="5" borderId="9" xfId="1" applyNumberFormat="1" applyFont="1" applyFill="1" applyBorder="1" applyAlignment="1">
      <alignment horizontal="right"/>
    </xf>
    <xf numFmtId="0" fontId="4" fillId="5" borderId="9" xfId="0" applyFont="1" applyFill="1" applyBorder="1" applyAlignment="1">
      <alignment horizontal="right"/>
    </xf>
    <xf numFmtId="164" fontId="4" fillId="5" borderId="9" xfId="1" applyNumberFormat="1" applyFont="1" applyFill="1" applyBorder="1" applyAlignment="1">
      <alignment horizontal="right" vertical="center"/>
    </xf>
    <xf numFmtId="0" fontId="1" fillId="2" borderId="22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29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"/>
  <sheetViews>
    <sheetView topLeftCell="A22" workbookViewId="0">
      <selection activeCell="E42" sqref="E42"/>
    </sheetView>
  </sheetViews>
  <sheetFormatPr defaultRowHeight="15" x14ac:dyDescent="0.25"/>
  <cols>
    <col min="1" max="1" width="9.140625" style="1"/>
    <col min="2" max="2" width="5.42578125" style="1" customWidth="1"/>
    <col min="3" max="3" width="29.28515625" style="1" customWidth="1"/>
    <col min="4" max="13" width="10.85546875" style="1" customWidth="1"/>
    <col min="14" max="16384" width="9.140625" style="1"/>
  </cols>
  <sheetData>
    <row r="1" spans="2:13" ht="15.75" thickBot="1" x14ac:dyDescent="0.3"/>
    <row r="2" spans="2:13" ht="15" customHeight="1" x14ac:dyDescent="0.25">
      <c r="B2" s="87" t="s">
        <v>0</v>
      </c>
      <c r="C2" s="88"/>
      <c r="D2" s="88"/>
      <c r="E2" s="88"/>
      <c r="F2" s="88"/>
      <c r="G2" s="88"/>
      <c r="H2" s="88"/>
      <c r="I2" s="88"/>
      <c r="J2" s="88"/>
      <c r="K2" s="89"/>
      <c r="L2" s="96" t="s">
        <v>1</v>
      </c>
      <c r="M2" s="97"/>
    </row>
    <row r="3" spans="2:13" ht="15" customHeight="1" x14ac:dyDescent="0.25">
      <c r="B3" s="90"/>
      <c r="C3" s="91"/>
      <c r="D3" s="91"/>
      <c r="E3" s="91"/>
      <c r="F3" s="91"/>
      <c r="G3" s="91"/>
      <c r="H3" s="91"/>
      <c r="I3" s="91"/>
      <c r="J3" s="91"/>
      <c r="K3" s="92"/>
      <c r="L3" s="98"/>
      <c r="M3" s="99"/>
    </row>
    <row r="4" spans="2:13" ht="15.75" customHeight="1" thickBot="1" x14ac:dyDescent="0.3">
      <c r="B4" s="93"/>
      <c r="C4" s="94"/>
      <c r="D4" s="94"/>
      <c r="E4" s="94"/>
      <c r="F4" s="94"/>
      <c r="G4" s="94"/>
      <c r="H4" s="94"/>
      <c r="I4" s="94"/>
      <c r="J4" s="94"/>
      <c r="K4" s="95"/>
      <c r="L4" s="100"/>
      <c r="M4" s="101"/>
    </row>
    <row r="5" spans="2:13" ht="15.75" thickBot="1" x14ac:dyDescent="0.3"/>
    <row r="6" spans="2:13" ht="15.75" thickBot="1" x14ac:dyDescent="0.3">
      <c r="B6" s="83" t="s">
        <v>5</v>
      </c>
      <c r="C6" s="5" t="s">
        <v>2</v>
      </c>
      <c r="D6" s="85">
        <v>2014</v>
      </c>
      <c r="E6" s="86"/>
      <c r="F6" s="85">
        <v>2015</v>
      </c>
      <c r="G6" s="82"/>
      <c r="H6" s="85">
        <v>2016</v>
      </c>
      <c r="I6" s="82"/>
      <c r="J6" s="85">
        <v>2017</v>
      </c>
      <c r="K6" s="82"/>
      <c r="L6" s="81">
        <v>2018</v>
      </c>
      <c r="M6" s="82"/>
    </row>
    <row r="7" spans="2:13" ht="15.75" thickBot="1" x14ac:dyDescent="0.3">
      <c r="B7" s="84"/>
      <c r="C7" s="2"/>
      <c r="D7" s="16" t="s">
        <v>4</v>
      </c>
      <c r="E7" s="17" t="s">
        <v>3</v>
      </c>
      <c r="F7" s="16" t="s">
        <v>4</v>
      </c>
      <c r="G7" s="17" t="s">
        <v>3</v>
      </c>
      <c r="H7" s="16" t="s">
        <v>4</v>
      </c>
      <c r="I7" s="17" t="s">
        <v>3</v>
      </c>
      <c r="J7" s="16" t="s">
        <v>4</v>
      </c>
      <c r="K7" s="17" t="s">
        <v>3</v>
      </c>
      <c r="L7" s="16" t="s">
        <v>4</v>
      </c>
      <c r="M7" s="18" t="s">
        <v>3</v>
      </c>
    </row>
    <row r="8" spans="2:13" x14ac:dyDescent="0.25">
      <c r="B8" s="4">
        <v>1</v>
      </c>
      <c r="C8" s="6" t="s">
        <v>6</v>
      </c>
      <c r="D8" s="8">
        <v>1324</v>
      </c>
      <c r="E8" s="8">
        <v>92888</v>
      </c>
      <c r="F8" s="8">
        <v>651</v>
      </c>
      <c r="G8" s="8">
        <v>52131</v>
      </c>
      <c r="H8" s="8">
        <v>782</v>
      </c>
      <c r="I8" s="8">
        <v>75174</v>
      </c>
      <c r="J8" s="8">
        <f>1.2*H8</f>
        <v>938.4</v>
      </c>
      <c r="K8" s="8">
        <f>1.2*I8</f>
        <v>90208.8</v>
      </c>
      <c r="L8" s="8">
        <f>1.2*J8</f>
        <v>1126.08</v>
      </c>
      <c r="M8" s="8">
        <f>1.2*K8</f>
        <v>108250.56</v>
      </c>
    </row>
    <row r="9" spans="2:13" x14ac:dyDescent="0.25">
      <c r="B9" s="3">
        <v>2</v>
      </c>
      <c r="C9" s="7" t="s">
        <v>7</v>
      </c>
      <c r="D9" s="9">
        <v>32</v>
      </c>
      <c r="E9" s="9">
        <v>3456</v>
      </c>
      <c r="F9" s="9">
        <v>48</v>
      </c>
      <c r="G9" s="9">
        <v>5792</v>
      </c>
      <c r="H9" s="9">
        <v>96</v>
      </c>
      <c r="I9" s="9">
        <v>12992</v>
      </c>
      <c r="J9" s="8">
        <f t="shared" ref="J9:J19" si="0">1.2*H9</f>
        <v>115.19999999999999</v>
      </c>
      <c r="K9" s="8">
        <f t="shared" ref="K9:K19" si="1">1.2*I9</f>
        <v>15590.4</v>
      </c>
      <c r="L9" s="8">
        <f t="shared" ref="L9:L19" si="2">1.2*J9</f>
        <v>138.23999999999998</v>
      </c>
      <c r="M9" s="8">
        <f t="shared" ref="M9:M19" si="3">1.2*K9</f>
        <v>18708.48</v>
      </c>
    </row>
    <row r="10" spans="2:13" x14ac:dyDescent="0.25">
      <c r="B10" s="4">
        <v>3</v>
      </c>
      <c r="C10" s="7" t="s">
        <v>8</v>
      </c>
      <c r="D10" s="9">
        <v>16</v>
      </c>
      <c r="E10" s="9">
        <v>4000</v>
      </c>
      <c r="F10" s="9">
        <v>0</v>
      </c>
      <c r="G10" s="9">
        <v>0</v>
      </c>
      <c r="H10" s="9">
        <v>0</v>
      </c>
      <c r="I10" s="9">
        <v>0</v>
      </c>
      <c r="J10" s="8">
        <f t="shared" si="0"/>
        <v>0</v>
      </c>
      <c r="K10" s="8">
        <f t="shared" si="1"/>
        <v>0</v>
      </c>
      <c r="L10" s="8">
        <f t="shared" si="2"/>
        <v>0</v>
      </c>
      <c r="M10" s="8">
        <f t="shared" si="3"/>
        <v>0</v>
      </c>
    </row>
    <row r="11" spans="2:13" x14ac:dyDescent="0.25">
      <c r="B11" s="4">
        <v>4</v>
      </c>
      <c r="C11" s="7" t="s">
        <v>9</v>
      </c>
      <c r="D11" s="9">
        <v>17</v>
      </c>
      <c r="E11" s="9">
        <v>3230</v>
      </c>
      <c r="F11" s="9">
        <v>0</v>
      </c>
      <c r="G11" s="9">
        <v>0</v>
      </c>
      <c r="H11" s="9">
        <v>0</v>
      </c>
      <c r="I11" s="9">
        <v>0</v>
      </c>
      <c r="J11" s="8">
        <f t="shared" si="0"/>
        <v>0</v>
      </c>
      <c r="K11" s="8">
        <f t="shared" si="1"/>
        <v>0</v>
      </c>
      <c r="L11" s="8">
        <f t="shared" si="2"/>
        <v>0</v>
      </c>
      <c r="M11" s="8">
        <f t="shared" si="3"/>
        <v>0</v>
      </c>
    </row>
    <row r="12" spans="2:13" x14ac:dyDescent="0.25">
      <c r="B12" s="3">
        <v>5</v>
      </c>
      <c r="C12" s="7" t="s">
        <v>10</v>
      </c>
      <c r="D12" s="11">
        <v>64</v>
      </c>
      <c r="E12" s="12">
        <v>16768</v>
      </c>
      <c r="F12" s="9">
        <v>0</v>
      </c>
      <c r="G12" s="9">
        <v>0</v>
      </c>
      <c r="H12" s="9">
        <v>0</v>
      </c>
      <c r="I12" s="9">
        <v>0</v>
      </c>
      <c r="J12" s="8">
        <f t="shared" si="0"/>
        <v>0</v>
      </c>
      <c r="K12" s="8">
        <f t="shared" si="1"/>
        <v>0</v>
      </c>
      <c r="L12" s="8">
        <f t="shared" si="2"/>
        <v>0</v>
      </c>
      <c r="M12" s="8">
        <f t="shared" si="3"/>
        <v>0</v>
      </c>
    </row>
    <row r="13" spans="2:13" x14ac:dyDescent="0.25">
      <c r="B13" s="4">
        <v>6</v>
      </c>
      <c r="C13" s="7" t="s">
        <v>27</v>
      </c>
      <c r="D13" s="11">
        <v>0</v>
      </c>
      <c r="E13" s="12">
        <v>0</v>
      </c>
      <c r="F13" s="9">
        <v>10</v>
      </c>
      <c r="G13" s="9">
        <v>2650</v>
      </c>
      <c r="H13" s="9">
        <v>0</v>
      </c>
      <c r="I13" s="9">
        <v>0</v>
      </c>
      <c r="J13" s="8">
        <f t="shared" ref="J13" si="4">1.2*H13</f>
        <v>0</v>
      </c>
      <c r="K13" s="8">
        <f t="shared" ref="K13" si="5">1.2*I13</f>
        <v>0</v>
      </c>
      <c r="L13" s="8">
        <f t="shared" ref="L13" si="6">1.2*J13</f>
        <v>0</v>
      </c>
      <c r="M13" s="8">
        <f t="shared" ref="M13" si="7">1.2*K13</f>
        <v>0</v>
      </c>
    </row>
    <row r="14" spans="2:13" x14ac:dyDescent="0.25">
      <c r="B14" s="4">
        <v>7</v>
      </c>
      <c r="C14" s="13" t="s">
        <v>11</v>
      </c>
      <c r="D14" s="9">
        <v>150</v>
      </c>
      <c r="E14" s="9">
        <v>62640</v>
      </c>
      <c r="F14" s="9">
        <v>150</v>
      </c>
      <c r="G14" s="9">
        <v>71530</v>
      </c>
      <c r="H14" s="9">
        <v>120</v>
      </c>
      <c r="I14" s="9">
        <v>66860</v>
      </c>
      <c r="J14" s="8">
        <f t="shared" si="0"/>
        <v>144</v>
      </c>
      <c r="K14" s="8">
        <f t="shared" si="1"/>
        <v>80232</v>
      </c>
      <c r="L14" s="8">
        <f t="shared" si="2"/>
        <v>172.79999999999998</v>
      </c>
      <c r="M14" s="8">
        <f t="shared" si="3"/>
        <v>96278.399999999994</v>
      </c>
    </row>
    <row r="15" spans="2:13" x14ac:dyDescent="0.25">
      <c r="B15" s="3">
        <v>8</v>
      </c>
      <c r="C15" s="3" t="s">
        <v>26</v>
      </c>
      <c r="D15" s="14">
        <v>20</v>
      </c>
      <c r="E15" s="15">
        <v>5460</v>
      </c>
      <c r="F15" s="9">
        <v>10</v>
      </c>
      <c r="G15" s="9">
        <v>2600</v>
      </c>
      <c r="H15" s="9">
        <v>10</v>
      </c>
      <c r="I15" s="9">
        <v>3220</v>
      </c>
      <c r="J15" s="8">
        <f t="shared" si="0"/>
        <v>12</v>
      </c>
      <c r="K15" s="8">
        <f t="shared" si="1"/>
        <v>3864</v>
      </c>
      <c r="L15" s="8">
        <f t="shared" si="2"/>
        <v>14.399999999999999</v>
      </c>
      <c r="M15" s="8">
        <f t="shared" si="3"/>
        <v>4636.8</v>
      </c>
    </row>
    <row r="16" spans="2:13" x14ac:dyDescent="0.25">
      <c r="B16" s="4">
        <v>9</v>
      </c>
      <c r="C16" s="7" t="s">
        <v>25</v>
      </c>
      <c r="D16" s="14">
        <v>0</v>
      </c>
      <c r="E16" s="15">
        <v>0</v>
      </c>
      <c r="F16" s="9">
        <v>20</v>
      </c>
      <c r="G16" s="9">
        <v>4880</v>
      </c>
      <c r="H16" s="9">
        <v>20</v>
      </c>
      <c r="I16" s="9">
        <v>5760</v>
      </c>
      <c r="J16" s="8">
        <f t="shared" ref="J16:J18" si="8">1.2*H16</f>
        <v>24</v>
      </c>
      <c r="K16" s="8">
        <f t="shared" ref="K16:K18" si="9">1.2*I16</f>
        <v>6912</v>
      </c>
      <c r="L16" s="8">
        <f t="shared" ref="L16:L18" si="10">1.2*J16</f>
        <v>28.799999999999997</v>
      </c>
      <c r="M16" s="8">
        <f t="shared" ref="M16:M18" si="11">1.2*K16</f>
        <v>8294.4</v>
      </c>
    </row>
    <row r="17" spans="2:13" x14ac:dyDescent="0.25">
      <c r="B17" s="4">
        <v>10</v>
      </c>
      <c r="C17" s="7" t="s">
        <v>12</v>
      </c>
      <c r="D17" s="14">
        <v>16</v>
      </c>
      <c r="E17" s="15">
        <v>4208</v>
      </c>
      <c r="F17" s="9">
        <v>0</v>
      </c>
      <c r="G17" s="9">
        <v>0</v>
      </c>
      <c r="H17" s="9">
        <v>0</v>
      </c>
      <c r="I17" s="9">
        <v>0</v>
      </c>
      <c r="J17" s="8">
        <f t="shared" si="8"/>
        <v>0</v>
      </c>
      <c r="K17" s="8">
        <f t="shared" si="9"/>
        <v>0</v>
      </c>
      <c r="L17" s="8">
        <f t="shared" si="10"/>
        <v>0</v>
      </c>
      <c r="M17" s="8">
        <f t="shared" si="11"/>
        <v>0</v>
      </c>
    </row>
    <row r="18" spans="2:13" x14ac:dyDescent="0.25">
      <c r="B18" s="4">
        <v>11</v>
      </c>
      <c r="C18" s="7" t="s">
        <v>28</v>
      </c>
      <c r="D18" s="9">
        <v>10</v>
      </c>
      <c r="E18" s="9">
        <v>5750</v>
      </c>
      <c r="F18" s="9">
        <v>10</v>
      </c>
      <c r="G18" s="9">
        <v>5750</v>
      </c>
      <c r="H18" s="9">
        <v>0</v>
      </c>
      <c r="I18" s="9">
        <v>0</v>
      </c>
      <c r="J18" s="8">
        <f t="shared" si="8"/>
        <v>0</v>
      </c>
      <c r="K18" s="8">
        <f t="shared" si="9"/>
        <v>0</v>
      </c>
      <c r="L18" s="8">
        <f t="shared" si="10"/>
        <v>0</v>
      </c>
      <c r="M18" s="8">
        <f t="shared" si="11"/>
        <v>0</v>
      </c>
    </row>
    <row r="19" spans="2:13" x14ac:dyDescent="0.25">
      <c r="B19" s="4">
        <v>12</v>
      </c>
      <c r="C19" s="3" t="s">
        <v>29</v>
      </c>
      <c r="D19" s="9">
        <v>20</v>
      </c>
      <c r="E19" s="9">
        <v>2400</v>
      </c>
      <c r="F19" s="9">
        <v>0</v>
      </c>
      <c r="G19" s="9">
        <v>0</v>
      </c>
      <c r="H19" s="9">
        <v>0</v>
      </c>
      <c r="I19" s="9">
        <v>0</v>
      </c>
      <c r="J19" s="8">
        <f t="shared" si="0"/>
        <v>0</v>
      </c>
      <c r="K19" s="8">
        <f t="shared" si="1"/>
        <v>0</v>
      </c>
      <c r="L19" s="8">
        <f t="shared" si="2"/>
        <v>0</v>
      </c>
      <c r="M19" s="8">
        <f t="shared" si="3"/>
        <v>0</v>
      </c>
    </row>
    <row r="20" spans="2:13" x14ac:dyDescent="0.25">
      <c r="C20" s="19" t="s">
        <v>13</v>
      </c>
      <c r="D20" s="10">
        <f t="shared" ref="D20:I20" si="12">SUM(D8:D19)</f>
        <v>1669</v>
      </c>
      <c r="E20" s="10">
        <f t="shared" si="12"/>
        <v>200800</v>
      </c>
      <c r="F20" s="10">
        <f t="shared" si="12"/>
        <v>899</v>
      </c>
      <c r="G20" s="10">
        <f t="shared" si="12"/>
        <v>145333</v>
      </c>
      <c r="H20" s="10">
        <f t="shared" si="12"/>
        <v>1028</v>
      </c>
      <c r="I20" s="10">
        <f t="shared" si="12"/>
        <v>164006</v>
      </c>
      <c r="J20" s="10">
        <f t="shared" ref="J20:M20" si="13">SUM(J8:J19)</f>
        <v>1233.5999999999999</v>
      </c>
      <c r="K20" s="10">
        <f t="shared" si="13"/>
        <v>196807.2</v>
      </c>
      <c r="L20" s="10">
        <f t="shared" si="13"/>
        <v>1480.32</v>
      </c>
      <c r="M20" s="10">
        <f t="shared" si="13"/>
        <v>236168.63999999998</v>
      </c>
    </row>
    <row r="21" spans="2:13" x14ac:dyDescent="0.25">
      <c r="C21" s="19" t="s">
        <v>14</v>
      </c>
      <c r="D21" s="10">
        <f>D20</f>
        <v>1669</v>
      </c>
      <c r="E21" s="10">
        <f>E20/4.1</f>
        <v>48975.609756097569</v>
      </c>
      <c r="F21" s="10">
        <f t="shared" ref="F21" si="14">F20</f>
        <v>899</v>
      </c>
      <c r="G21" s="10">
        <f t="shared" ref="G21" si="15">G20/4.1</f>
        <v>35447.07317073171</v>
      </c>
      <c r="H21" s="10">
        <f t="shared" ref="H21" si="16">H20</f>
        <v>1028</v>
      </c>
      <c r="I21" s="10">
        <f t="shared" ref="I21" si="17">I20/4.1</f>
        <v>40001.463414634149</v>
      </c>
      <c r="J21" s="10">
        <f t="shared" ref="J21" si="18">J20</f>
        <v>1233.5999999999999</v>
      </c>
      <c r="K21" s="10">
        <f t="shared" ref="K21" si="19">K20/4.1</f>
        <v>48001.756097560981</v>
      </c>
      <c r="L21" s="10">
        <f t="shared" ref="L21" si="20">L20</f>
        <v>1480.32</v>
      </c>
      <c r="M21" s="10">
        <f t="shared" ref="M21" si="21">M20/4.1</f>
        <v>57602.107317073169</v>
      </c>
    </row>
    <row r="22" spans="2:13" x14ac:dyDescent="0.25">
      <c r="C22" s="19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thickBot="1" x14ac:dyDescent="0.3"/>
    <row r="24" spans="2:13" ht="15.75" thickBot="1" x14ac:dyDescent="0.3">
      <c r="B24" s="83" t="s">
        <v>5</v>
      </c>
      <c r="C24" s="5" t="s">
        <v>2</v>
      </c>
      <c r="D24" s="85">
        <v>2014</v>
      </c>
      <c r="E24" s="86"/>
      <c r="F24" s="85">
        <v>2015</v>
      </c>
      <c r="G24" s="82"/>
      <c r="H24" s="85">
        <v>2016</v>
      </c>
      <c r="I24" s="82"/>
      <c r="J24" s="85">
        <v>2017</v>
      </c>
      <c r="K24" s="82"/>
      <c r="L24" s="81">
        <v>2018</v>
      </c>
      <c r="M24" s="82"/>
    </row>
    <row r="25" spans="2:13" ht="15.75" thickBot="1" x14ac:dyDescent="0.3">
      <c r="B25" s="84"/>
      <c r="C25" s="2"/>
      <c r="D25" s="16" t="s">
        <v>4</v>
      </c>
      <c r="E25" s="17" t="s">
        <v>30</v>
      </c>
      <c r="F25" s="16" t="s">
        <v>4</v>
      </c>
      <c r="G25" s="17" t="s">
        <v>30</v>
      </c>
      <c r="H25" s="16" t="s">
        <v>4</v>
      </c>
      <c r="I25" s="17" t="s">
        <v>30</v>
      </c>
      <c r="J25" s="16" t="s">
        <v>4</v>
      </c>
      <c r="K25" s="17" t="s">
        <v>30</v>
      </c>
      <c r="L25" s="16" t="s">
        <v>4</v>
      </c>
      <c r="M25" s="17" t="s">
        <v>30</v>
      </c>
    </row>
    <row r="26" spans="2:13" x14ac:dyDescent="0.25">
      <c r="B26" s="4">
        <v>1</v>
      </c>
      <c r="C26" s="6" t="s">
        <v>6</v>
      </c>
      <c r="D26" s="8">
        <v>1496</v>
      </c>
      <c r="E26" s="8">
        <v>12042.4</v>
      </c>
      <c r="F26" s="8">
        <v>544</v>
      </c>
      <c r="G26" s="8">
        <v>5004.8</v>
      </c>
      <c r="H26" s="8">
        <v>833</v>
      </c>
      <c r="I26" s="8">
        <v>7663</v>
      </c>
      <c r="J26" s="8">
        <v>1020</v>
      </c>
      <c r="K26" s="8">
        <v>9200</v>
      </c>
      <c r="L26" s="8">
        <v>1224</v>
      </c>
      <c r="M26" s="8">
        <v>11260.8</v>
      </c>
    </row>
    <row r="27" spans="2:13" x14ac:dyDescent="0.25">
      <c r="B27" s="3">
        <v>2</v>
      </c>
      <c r="C27" s="7" t="s">
        <v>7</v>
      </c>
      <c r="D27" s="9">
        <v>32</v>
      </c>
      <c r="E27" s="9">
        <v>364.8</v>
      </c>
      <c r="F27" s="21">
        <v>16</v>
      </c>
      <c r="G27" s="21">
        <v>206.4</v>
      </c>
      <c r="H27" s="9">
        <v>96</v>
      </c>
      <c r="I27" s="9">
        <v>1238.4000000000001</v>
      </c>
      <c r="J27" s="8">
        <f t="shared" ref="J27:J37" si="22">1.2*H27</f>
        <v>115.19999999999999</v>
      </c>
      <c r="K27" s="8">
        <f t="shared" ref="K27:K37" si="23">1.2*I27</f>
        <v>1486.0800000000002</v>
      </c>
      <c r="L27" s="8">
        <v>144</v>
      </c>
      <c r="M27" s="8">
        <v>1857.6</v>
      </c>
    </row>
    <row r="28" spans="2:13" x14ac:dyDescent="0.25">
      <c r="B28" s="4">
        <v>3</v>
      </c>
      <c r="C28" s="7" t="s">
        <v>8</v>
      </c>
      <c r="D28" s="9">
        <v>16</v>
      </c>
      <c r="E28" s="9">
        <v>662.4</v>
      </c>
      <c r="F28" s="9">
        <v>0</v>
      </c>
      <c r="G28" s="9">
        <v>0</v>
      </c>
      <c r="H28" s="9">
        <v>0</v>
      </c>
      <c r="I28" s="9">
        <v>0</v>
      </c>
      <c r="J28" s="8">
        <f t="shared" si="22"/>
        <v>0</v>
      </c>
      <c r="K28" s="8">
        <f t="shared" si="23"/>
        <v>0</v>
      </c>
      <c r="L28" s="8">
        <f t="shared" ref="L28:L37" si="24">1.2*J28</f>
        <v>0</v>
      </c>
      <c r="M28" s="8">
        <f t="shared" ref="M28:M37" si="25">1.2*K28</f>
        <v>0</v>
      </c>
    </row>
    <row r="29" spans="2:13" x14ac:dyDescent="0.25">
      <c r="B29" s="4">
        <v>4</v>
      </c>
      <c r="C29" s="7" t="s">
        <v>9</v>
      </c>
      <c r="D29" s="9">
        <v>17</v>
      </c>
      <c r="E29" s="9">
        <v>510</v>
      </c>
      <c r="F29" s="9">
        <v>0</v>
      </c>
      <c r="G29" s="9">
        <v>0</v>
      </c>
      <c r="H29" s="9">
        <v>0</v>
      </c>
      <c r="I29" s="9">
        <v>0</v>
      </c>
      <c r="J29" s="8">
        <f t="shared" si="22"/>
        <v>0</v>
      </c>
      <c r="K29" s="8">
        <f t="shared" si="23"/>
        <v>0</v>
      </c>
      <c r="L29" s="8">
        <f t="shared" si="24"/>
        <v>0</v>
      </c>
      <c r="M29" s="8">
        <f t="shared" si="25"/>
        <v>0</v>
      </c>
    </row>
    <row r="30" spans="2:13" x14ac:dyDescent="0.25">
      <c r="B30" s="3">
        <v>5</v>
      </c>
      <c r="C30" s="7" t="s">
        <v>10</v>
      </c>
      <c r="D30" s="11">
        <v>64</v>
      </c>
      <c r="E30" s="12">
        <v>2169</v>
      </c>
      <c r="F30" s="9">
        <v>0</v>
      </c>
      <c r="G30" s="9">
        <v>0</v>
      </c>
      <c r="H30" s="9">
        <v>0</v>
      </c>
      <c r="I30" s="9">
        <v>0</v>
      </c>
      <c r="J30" s="8">
        <f t="shared" si="22"/>
        <v>0</v>
      </c>
      <c r="K30" s="8">
        <f t="shared" si="23"/>
        <v>0</v>
      </c>
      <c r="L30" s="8">
        <f t="shared" si="24"/>
        <v>0</v>
      </c>
      <c r="M30" s="8">
        <f t="shared" si="25"/>
        <v>0</v>
      </c>
    </row>
    <row r="31" spans="2:13" x14ac:dyDescent="0.25">
      <c r="B31" s="4">
        <v>6</v>
      </c>
      <c r="C31" s="7" t="s">
        <v>27</v>
      </c>
      <c r="D31" s="11">
        <v>0</v>
      </c>
      <c r="E31" s="12">
        <v>0</v>
      </c>
      <c r="F31" s="9">
        <v>20</v>
      </c>
      <c r="G31" s="9">
        <v>702</v>
      </c>
      <c r="H31" s="9">
        <v>0</v>
      </c>
      <c r="I31" s="9">
        <v>0</v>
      </c>
      <c r="J31" s="8">
        <f t="shared" si="22"/>
        <v>0</v>
      </c>
      <c r="K31" s="8">
        <f t="shared" si="23"/>
        <v>0</v>
      </c>
      <c r="L31" s="8">
        <f t="shared" si="24"/>
        <v>0</v>
      </c>
      <c r="M31" s="8">
        <f t="shared" si="25"/>
        <v>0</v>
      </c>
    </row>
    <row r="32" spans="2:13" x14ac:dyDescent="0.25">
      <c r="B32" s="4">
        <v>7</v>
      </c>
      <c r="C32" s="13" t="s">
        <v>11</v>
      </c>
      <c r="D32" s="9">
        <v>150</v>
      </c>
      <c r="E32" s="9">
        <v>10350</v>
      </c>
      <c r="F32" s="9">
        <v>110</v>
      </c>
      <c r="G32" s="9">
        <v>8415</v>
      </c>
      <c r="H32" s="9">
        <v>120</v>
      </c>
      <c r="I32" s="9">
        <v>9180</v>
      </c>
      <c r="J32" s="8">
        <v>140</v>
      </c>
      <c r="K32" s="8">
        <v>10710</v>
      </c>
      <c r="L32" s="8">
        <v>160</v>
      </c>
      <c r="M32" s="8">
        <v>12240</v>
      </c>
    </row>
    <row r="33" spans="2:13" x14ac:dyDescent="0.25">
      <c r="B33" s="3">
        <v>8</v>
      </c>
      <c r="C33" s="3" t="s">
        <v>26</v>
      </c>
      <c r="D33" s="14">
        <v>20</v>
      </c>
      <c r="E33" s="15">
        <v>690</v>
      </c>
      <c r="F33" s="21">
        <v>0</v>
      </c>
      <c r="G33" s="21">
        <v>0</v>
      </c>
      <c r="H33" s="9">
        <v>10</v>
      </c>
      <c r="I33" s="9">
        <v>345</v>
      </c>
      <c r="J33" s="8">
        <v>20</v>
      </c>
      <c r="K33" s="8">
        <v>690</v>
      </c>
      <c r="L33" s="8">
        <v>20</v>
      </c>
      <c r="M33" s="8">
        <v>690</v>
      </c>
    </row>
    <row r="34" spans="2:13" x14ac:dyDescent="0.25">
      <c r="B34" s="4">
        <v>9</v>
      </c>
      <c r="C34" s="7" t="s">
        <v>25</v>
      </c>
      <c r="D34" s="14">
        <v>0</v>
      </c>
      <c r="E34" s="15">
        <v>0</v>
      </c>
      <c r="F34" s="9">
        <v>20</v>
      </c>
      <c r="G34" s="9">
        <v>672</v>
      </c>
      <c r="H34" s="9">
        <v>20</v>
      </c>
      <c r="I34" s="9">
        <v>672</v>
      </c>
      <c r="J34" s="8">
        <v>40</v>
      </c>
      <c r="K34" s="8">
        <v>1344</v>
      </c>
      <c r="L34" s="8">
        <v>60</v>
      </c>
      <c r="M34" s="8">
        <v>2016</v>
      </c>
    </row>
    <row r="35" spans="2:13" x14ac:dyDescent="0.25">
      <c r="B35" s="4">
        <v>10</v>
      </c>
      <c r="C35" s="7" t="s">
        <v>12</v>
      </c>
      <c r="D35" s="14">
        <v>16</v>
      </c>
      <c r="E35" s="15">
        <v>460.8</v>
      </c>
      <c r="F35" s="9">
        <v>0</v>
      </c>
      <c r="G35" s="9">
        <v>0</v>
      </c>
      <c r="H35" s="9">
        <v>0</v>
      </c>
      <c r="I35" s="9">
        <v>0</v>
      </c>
      <c r="J35" s="8">
        <f t="shared" si="22"/>
        <v>0</v>
      </c>
      <c r="K35" s="8">
        <f t="shared" si="23"/>
        <v>0</v>
      </c>
      <c r="L35" s="8">
        <f t="shared" si="24"/>
        <v>0</v>
      </c>
      <c r="M35" s="8">
        <f t="shared" si="25"/>
        <v>0</v>
      </c>
    </row>
    <row r="36" spans="2:13" x14ac:dyDescent="0.25">
      <c r="B36" s="4">
        <v>11</v>
      </c>
      <c r="C36" s="7" t="s">
        <v>28</v>
      </c>
      <c r="D36" s="9">
        <v>20</v>
      </c>
      <c r="E36" s="9">
        <v>1650</v>
      </c>
      <c r="F36" s="21">
        <v>10</v>
      </c>
      <c r="G36" s="21">
        <v>900</v>
      </c>
      <c r="H36" s="9">
        <v>0</v>
      </c>
      <c r="I36" s="9">
        <v>0</v>
      </c>
      <c r="J36" s="8">
        <f t="shared" si="22"/>
        <v>0</v>
      </c>
      <c r="K36" s="8">
        <f t="shared" si="23"/>
        <v>0</v>
      </c>
      <c r="L36" s="8">
        <f t="shared" si="24"/>
        <v>0</v>
      </c>
      <c r="M36" s="8">
        <f t="shared" si="25"/>
        <v>0</v>
      </c>
    </row>
    <row r="37" spans="2:13" x14ac:dyDescent="0.25">
      <c r="B37" s="4">
        <v>12</v>
      </c>
      <c r="C37" s="3" t="s">
        <v>29</v>
      </c>
      <c r="D37" s="9">
        <v>20</v>
      </c>
      <c r="E37" s="9">
        <v>312</v>
      </c>
      <c r="F37" s="9">
        <v>0</v>
      </c>
      <c r="G37" s="9">
        <v>0</v>
      </c>
      <c r="H37" s="9">
        <v>0</v>
      </c>
      <c r="I37" s="9">
        <v>0</v>
      </c>
      <c r="J37" s="8">
        <f t="shared" si="22"/>
        <v>0</v>
      </c>
      <c r="K37" s="8">
        <f t="shared" si="23"/>
        <v>0</v>
      </c>
      <c r="L37" s="8">
        <f t="shared" si="24"/>
        <v>0</v>
      </c>
      <c r="M37" s="8">
        <f t="shared" si="25"/>
        <v>0</v>
      </c>
    </row>
    <row r="38" spans="2:13" x14ac:dyDescent="0.25">
      <c r="B38" s="3">
        <v>13</v>
      </c>
      <c r="C38" s="3" t="s">
        <v>31</v>
      </c>
      <c r="D38" s="9"/>
      <c r="E38" s="9"/>
      <c r="F38" s="9"/>
      <c r="G38" s="9"/>
      <c r="H38" s="9"/>
      <c r="I38" s="9">
        <v>500</v>
      </c>
      <c r="J38" s="9"/>
      <c r="K38" s="9">
        <v>2000</v>
      </c>
      <c r="L38" s="9"/>
      <c r="M38" s="9">
        <v>3000</v>
      </c>
    </row>
    <row r="39" spans="2:13" x14ac:dyDescent="0.25">
      <c r="C39" s="19" t="s">
        <v>14</v>
      </c>
      <c r="D39" s="10">
        <f t="shared" ref="D39:H39" si="26">SUM(D26:D37)</f>
        <v>1851</v>
      </c>
      <c r="E39" s="10">
        <f t="shared" si="26"/>
        <v>29211.399999999998</v>
      </c>
      <c r="F39" s="10">
        <f t="shared" si="26"/>
        <v>720</v>
      </c>
      <c r="G39" s="10">
        <f t="shared" si="26"/>
        <v>15900.2</v>
      </c>
      <c r="H39" s="10">
        <f t="shared" si="26"/>
        <v>1079</v>
      </c>
      <c r="I39" s="10">
        <f>SUM(I26:I38)</f>
        <v>19598.400000000001</v>
      </c>
      <c r="J39" s="10">
        <f>SUM(J26:J37)</f>
        <v>1335.2</v>
      </c>
      <c r="K39" s="10">
        <f>SUM(K26:K38)</f>
        <v>25430.080000000002</v>
      </c>
      <c r="L39" s="10">
        <f t="shared" ref="L39" si="27">SUM(L26:L37)</f>
        <v>1608</v>
      </c>
      <c r="M39" s="10">
        <f>SUM(M26:M38)</f>
        <v>31064.400000000001</v>
      </c>
    </row>
    <row r="40" spans="2:13" x14ac:dyDescent="0.25">
      <c r="C40" s="19"/>
      <c r="D40" s="10"/>
      <c r="E40" s="10"/>
      <c r="F40" s="10"/>
      <c r="G40" s="10"/>
      <c r="H40" s="10"/>
      <c r="I40" s="10"/>
      <c r="J40" s="10"/>
      <c r="K40" s="10"/>
      <c r="L40" s="10"/>
      <c r="M40" s="10"/>
    </row>
  </sheetData>
  <mergeCells count="14">
    <mergeCell ref="B6:B7"/>
    <mergeCell ref="B2:K4"/>
    <mergeCell ref="L2:M4"/>
    <mergeCell ref="D6:E6"/>
    <mergeCell ref="F6:G6"/>
    <mergeCell ref="H6:I6"/>
    <mergeCell ref="J6:K6"/>
    <mergeCell ref="L6:M6"/>
    <mergeCell ref="L24:M24"/>
    <mergeCell ref="B24:B25"/>
    <mergeCell ref="D24:E24"/>
    <mergeCell ref="F24:G24"/>
    <mergeCell ref="H24:I24"/>
    <mergeCell ref="J24:K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workbookViewId="0">
      <selection activeCell="B38" sqref="B38"/>
    </sheetView>
  </sheetViews>
  <sheetFormatPr defaultRowHeight="15" x14ac:dyDescent="0.25"/>
  <cols>
    <col min="1" max="1" width="9.140625" style="1"/>
    <col min="2" max="2" width="5.42578125" style="1" customWidth="1"/>
    <col min="3" max="3" width="29.28515625" style="1" customWidth="1"/>
    <col min="4" max="13" width="10.85546875" style="1" customWidth="1"/>
    <col min="14" max="16384" width="9.140625" style="1"/>
  </cols>
  <sheetData>
    <row r="1" spans="2:13" ht="15.75" thickBot="1" x14ac:dyDescent="0.3"/>
    <row r="2" spans="2:13" ht="15" customHeight="1" x14ac:dyDescent="0.25">
      <c r="B2" s="87" t="s">
        <v>15</v>
      </c>
      <c r="C2" s="88"/>
      <c r="D2" s="88"/>
      <c r="E2" s="88"/>
      <c r="F2" s="88"/>
      <c r="G2" s="88"/>
      <c r="H2" s="88"/>
      <c r="I2" s="88"/>
      <c r="J2" s="88"/>
      <c r="K2" s="89"/>
      <c r="L2" s="96" t="s">
        <v>1</v>
      </c>
      <c r="M2" s="97"/>
    </row>
    <row r="3" spans="2:13" ht="15" customHeight="1" x14ac:dyDescent="0.25">
      <c r="B3" s="90"/>
      <c r="C3" s="91"/>
      <c r="D3" s="91"/>
      <c r="E3" s="91"/>
      <c r="F3" s="91"/>
      <c r="G3" s="91"/>
      <c r="H3" s="91"/>
      <c r="I3" s="91"/>
      <c r="J3" s="91"/>
      <c r="K3" s="92"/>
      <c r="L3" s="98"/>
      <c r="M3" s="99"/>
    </row>
    <row r="4" spans="2:13" ht="15.75" customHeight="1" thickBot="1" x14ac:dyDescent="0.3">
      <c r="B4" s="93"/>
      <c r="C4" s="94"/>
      <c r="D4" s="94"/>
      <c r="E4" s="94"/>
      <c r="F4" s="94"/>
      <c r="G4" s="94"/>
      <c r="H4" s="94"/>
      <c r="I4" s="94"/>
      <c r="J4" s="94"/>
      <c r="K4" s="95"/>
      <c r="L4" s="100"/>
      <c r="M4" s="101"/>
    </row>
    <row r="5" spans="2:13" ht="15.75" thickBot="1" x14ac:dyDescent="0.3"/>
    <row r="6" spans="2:13" ht="15.75" thickBot="1" x14ac:dyDescent="0.3">
      <c r="B6" s="83" t="s">
        <v>5</v>
      </c>
      <c r="C6" s="5" t="s">
        <v>2</v>
      </c>
      <c r="D6" s="85">
        <v>2014</v>
      </c>
      <c r="E6" s="86"/>
      <c r="F6" s="85">
        <v>2015</v>
      </c>
      <c r="G6" s="82"/>
      <c r="H6" s="85">
        <v>2016</v>
      </c>
      <c r="I6" s="82"/>
      <c r="J6" s="85">
        <v>2017</v>
      </c>
      <c r="K6" s="82"/>
      <c r="L6" s="81">
        <v>2018</v>
      </c>
      <c r="M6" s="82"/>
    </row>
    <row r="7" spans="2:13" ht="15.75" thickBot="1" x14ac:dyDescent="0.3">
      <c r="B7" s="84"/>
      <c r="C7" s="2"/>
      <c r="D7" s="16" t="s">
        <v>4</v>
      </c>
      <c r="E7" s="17" t="s">
        <v>3</v>
      </c>
      <c r="F7" s="16" t="s">
        <v>4</v>
      </c>
      <c r="G7" s="17" t="s">
        <v>3</v>
      </c>
      <c r="H7" s="16" t="s">
        <v>4</v>
      </c>
      <c r="I7" s="17" t="s">
        <v>3</v>
      </c>
      <c r="J7" s="16" t="s">
        <v>4</v>
      </c>
      <c r="K7" s="17" t="s">
        <v>3</v>
      </c>
      <c r="L7" s="16" t="s">
        <v>4</v>
      </c>
      <c r="M7" s="18" t="s">
        <v>3</v>
      </c>
    </row>
    <row r="8" spans="2:13" x14ac:dyDescent="0.25">
      <c r="B8" s="4">
        <v>1</v>
      </c>
      <c r="C8" s="6" t="s">
        <v>16</v>
      </c>
      <c r="D8" s="8">
        <v>2250</v>
      </c>
      <c r="E8" s="8">
        <v>32400</v>
      </c>
      <c r="F8" s="8">
        <v>300</v>
      </c>
      <c r="G8" s="8">
        <v>4650</v>
      </c>
      <c r="H8" s="8">
        <v>150</v>
      </c>
      <c r="I8" s="8">
        <v>2325</v>
      </c>
      <c r="J8" s="8">
        <v>3600</v>
      </c>
      <c r="K8" s="8">
        <v>54000</v>
      </c>
      <c r="L8" s="8">
        <f>1.2*J8</f>
        <v>4320</v>
      </c>
      <c r="M8" s="8">
        <f>1.2*K8</f>
        <v>64800</v>
      </c>
    </row>
    <row r="9" spans="2:13" x14ac:dyDescent="0.25">
      <c r="B9" s="3">
        <v>2</v>
      </c>
      <c r="C9" s="7" t="s">
        <v>17</v>
      </c>
      <c r="D9" s="9">
        <v>0</v>
      </c>
      <c r="E9" s="9">
        <v>0</v>
      </c>
      <c r="F9" s="9">
        <v>3600</v>
      </c>
      <c r="G9" s="9">
        <v>49470</v>
      </c>
      <c r="H9" s="9">
        <v>6000</v>
      </c>
      <c r="I9" s="9">
        <v>83663</v>
      </c>
      <c r="J9" s="8">
        <v>0</v>
      </c>
      <c r="K9" s="8">
        <v>0</v>
      </c>
      <c r="L9" s="8">
        <f t="shared" ref="J9:M13" si="0">1.2*J9</f>
        <v>0</v>
      </c>
      <c r="M9" s="8">
        <f t="shared" si="0"/>
        <v>0</v>
      </c>
    </row>
    <row r="10" spans="2:13" x14ac:dyDescent="0.25">
      <c r="B10" s="4">
        <v>3</v>
      </c>
      <c r="C10" s="7" t="s">
        <v>18</v>
      </c>
      <c r="D10" s="9">
        <v>150</v>
      </c>
      <c r="E10" s="9">
        <v>2325</v>
      </c>
      <c r="F10" s="9">
        <v>0</v>
      </c>
      <c r="G10" s="9">
        <v>0</v>
      </c>
      <c r="H10" s="20">
        <v>0</v>
      </c>
      <c r="I10" s="20">
        <v>0</v>
      </c>
      <c r="J10" s="8">
        <f t="shared" si="0"/>
        <v>0</v>
      </c>
      <c r="K10" s="8">
        <f t="shared" si="0"/>
        <v>0</v>
      </c>
      <c r="L10" s="8">
        <f t="shared" si="0"/>
        <v>0</v>
      </c>
      <c r="M10" s="8">
        <f t="shared" si="0"/>
        <v>0</v>
      </c>
    </row>
    <row r="11" spans="2:13" x14ac:dyDescent="0.25">
      <c r="B11" s="3">
        <v>4</v>
      </c>
      <c r="C11" s="7" t="s">
        <v>19</v>
      </c>
      <c r="D11" s="9">
        <v>0</v>
      </c>
      <c r="E11" s="9">
        <v>0</v>
      </c>
      <c r="F11" s="9">
        <v>0</v>
      </c>
      <c r="G11" s="9">
        <v>0</v>
      </c>
      <c r="H11" s="20" t="s">
        <v>23</v>
      </c>
      <c r="I11" s="20">
        <v>3180</v>
      </c>
      <c r="J11" s="8">
        <f>2*H11</f>
        <v>300</v>
      </c>
      <c r="K11" s="8">
        <f>2*I11</f>
        <v>6360</v>
      </c>
      <c r="L11" s="8">
        <f t="shared" si="0"/>
        <v>360</v>
      </c>
      <c r="M11" s="8">
        <f t="shared" si="0"/>
        <v>7632</v>
      </c>
    </row>
    <row r="12" spans="2:13" x14ac:dyDescent="0.25">
      <c r="B12" s="4">
        <v>5</v>
      </c>
      <c r="C12" s="7" t="s">
        <v>20</v>
      </c>
      <c r="D12" s="9">
        <v>0</v>
      </c>
      <c r="E12" s="9">
        <v>0</v>
      </c>
      <c r="F12" s="9">
        <v>0</v>
      </c>
      <c r="G12" s="9">
        <v>0</v>
      </c>
      <c r="H12" s="20" t="s">
        <v>23</v>
      </c>
      <c r="I12" s="20">
        <v>3105</v>
      </c>
      <c r="J12" s="8">
        <f t="shared" ref="J12:J14" si="1">2*H12</f>
        <v>300</v>
      </c>
      <c r="K12" s="8">
        <f t="shared" ref="K12:K14" si="2">2*I12</f>
        <v>6210</v>
      </c>
      <c r="L12" s="8">
        <f t="shared" si="0"/>
        <v>360</v>
      </c>
      <c r="M12" s="8">
        <f t="shared" si="0"/>
        <v>7452</v>
      </c>
    </row>
    <row r="13" spans="2:13" x14ac:dyDescent="0.25">
      <c r="B13" s="3">
        <v>6</v>
      </c>
      <c r="C13" s="7" t="s">
        <v>21</v>
      </c>
      <c r="D13" s="9">
        <v>0</v>
      </c>
      <c r="E13" s="9">
        <v>0</v>
      </c>
      <c r="F13" s="9">
        <v>0</v>
      </c>
      <c r="G13" s="9">
        <v>0</v>
      </c>
      <c r="H13" s="20" t="s">
        <v>24</v>
      </c>
      <c r="I13" s="20">
        <v>4890</v>
      </c>
      <c r="J13" s="8">
        <f t="shared" si="1"/>
        <v>600</v>
      </c>
      <c r="K13" s="8">
        <f t="shared" si="2"/>
        <v>9780</v>
      </c>
      <c r="L13" s="8">
        <f t="shared" si="0"/>
        <v>720</v>
      </c>
      <c r="M13" s="8">
        <f t="shared" si="0"/>
        <v>11736</v>
      </c>
    </row>
    <row r="14" spans="2:13" x14ac:dyDescent="0.25">
      <c r="B14" s="4">
        <v>7</v>
      </c>
      <c r="C14" s="7" t="s">
        <v>22</v>
      </c>
      <c r="D14" s="9">
        <v>0</v>
      </c>
      <c r="E14" s="9">
        <v>0</v>
      </c>
      <c r="F14" s="9">
        <v>0</v>
      </c>
      <c r="G14" s="9">
        <v>0</v>
      </c>
      <c r="H14" s="20" t="s">
        <v>23</v>
      </c>
      <c r="I14" s="20">
        <v>5610</v>
      </c>
      <c r="J14" s="8">
        <f t="shared" si="1"/>
        <v>300</v>
      </c>
      <c r="K14" s="8">
        <f t="shared" si="2"/>
        <v>11220</v>
      </c>
      <c r="L14" s="8">
        <f t="shared" ref="L14" si="3">1.2*J14</f>
        <v>360</v>
      </c>
      <c r="M14" s="8">
        <f t="shared" ref="M14" si="4">1.2*K14</f>
        <v>13464</v>
      </c>
    </row>
    <row r="15" spans="2:13" x14ac:dyDescent="0.25">
      <c r="C15" s="19" t="s">
        <v>13</v>
      </c>
      <c r="D15" s="10">
        <f t="shared" ref="D15:M15" si="5">SUM(D8:D14)</f>
        <v>2400</v>
      </c>
      <c r="E15" s="10">
        <f t="shared" si="5"/>
        <v>34725</v>
      </c>
      <c r="F15" s="10">
        <f t="shared" si="5"/>
        <v>3900</v>
      </c>
      <c r="G15" s="10">
        <f t="shared" si="5"/>
        <v>54120</v>
      </c>
      <c r="H15" s="10">
        <f t="shared" si="5"/>
        <v>6150</v>
      </c>
      <c r="I15" s="10">
        <f t="shared" si="5"/>
        <v>102773</v>
      </c>
      <c r="J15" s="10">
        <f t="shared" si="5"/>
        <v>5100</v>
      </c>
      <c r="K15" s="10">
        <f t="shared" si="5"/>
        <v>87570</v>
      </c>
      <c r="L15" s="10">
        <f t="shared" si="5"/>
        <v>6120</v>
      </c>
      <c r="M15" s="10">
        <f t="shared" si="5"/>
        <v>105084</v>
      </c>
    </row>
    <row r="16" spans="2:13" x14ac:dyDescent="0.25">
      <c r="C16" s="19" t="s">
        <v>14</v>
      </c>
      <c r="D16" s="10">
        <f>D15</f>
        <v>2400</v>
      </c>
      <c r="E16" s="10">
        <f>E15/4.1</f>
        <v>8469.5121951219517</v>
      </c>
      <c r="F16" s="10">
        <f t="shared" ref="F16" si="6">F15</f>
        <v>3900</v>
      </c>
      <c r="G16" s="10">
        <f t="shared" ref="G16" si="7">G15/4.1</f>
        <v>13200.000000000002</v>
      </c>
      <c r="H16" s="10">
        <f t="shared" ref="H16" si="8">H15</f>
        <v>6150</v>
      </c>
      <c r="I16" s="10">
        <f t="shared" ref="I16" si="9">I15/4.1</f>
        <v>25066.585365853662</v>
      </c>
      <c r="J16" s="10">
        <f t="shared" ref="J16" si="10">J15</f>
        <v>5100</v>
      </c>
      <c r="K16" s="10">
        <f t="shared" ref="K16" si="11">K15/4.1</f>
        <v>21358.536585365855</v>
      </c>
      <c r="L16" s="10">
        <f t="shared" ref="L16" si="12">L15</f>
        <v>6120</v>
      </c>
      <c r="M16" s="10">
        <f t="shared" ref="M16" si="13">M15/4.1</f>
        <v>25630.243902439026</v>
      </c>
    </row>
  </sheetData>
  <mergeCells count="8">
    <mergeCell ref="B2:K4"/>
    <mergeCell ref="L2:M4"/>
    <mergeCell ref="B6:B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17"/>
  <sheetViews>
    <sheetView tabSelected="1" zoomScale="120" zoomScaleNormal="120" workbookViewId="0">
      <selection activeCell="M20" sqref="M20"/>
    </sheetView>
  </sheetViews>
  <sheetFormatPr defaultRowHeight="12" x14ac:dyDescent="0.2"/>
  <cols>
    <col min="1" max="1" width="1.7109375" style="22" customWidth="1"/>
    <col min="2" max="2" width="4.28515625" style="22" customWidth="1"/>
    <col min="3" max="3" width="10.5703125" style="22" customWidth="1"/>
    <col min="4" max="4" width="6.85546875" style="22" customWidth="1"/>
    <col min="5" max="5" width="8.28515625" style="22" customWidth="1"/>
    <col min="6" max="6" width="11" style="22" customWidth="1"/>
    <col min="7" max="7" width="6.85546875" style="22" customWidth="1"/>
    <col min="8" max="8" width="10.85546875" style="22" customWidth="1"/>
    <col min="9" max="9" width="8.42578125" style="22" customWidth="1"/>
    <col min="10" max="10" width="7.5703125" style="22" customWidth="1"/>
    <col min="11" max="11" width="6.85546875" style="22" customWidth="1"/>
    <col min="12" max="12" width="9.7109375" style="22" customWidth="1"/>
    <col min="13" max="14" width="8.28515625" style="22" customWidth="1"/>
    <col min="15" max="15" width="10.42578125" style="22" customWidth="1"/>
    <col min="16" max="16" width="8.5703125" style="22" customWidth="1"/>
    <col min="17" max="17" width="6" style="22" customWidth="1"/>
    <col min="18" max="18" width="9.7109375" style="22" customWidth="1"/>
    <col min="19" max="19" width="7.140625" style="22" customWidth="1"/>
    <col min="20" max="20" width="9.85546875" style="22" customWidth="1"/>
    <col min="21" max="21" width="6.85546875" style="22" customWidth="1"/>
    <col min="22" max="22" width="11.5703125" style="22" customWidth="1"/>
    <col min="23" max="16384" width="9.140625" style="22"/>
  </cols>
  <sheetData>
    <row r="3" spans="2:23" x14ac:dyDescent="0.2">
      <c r="B3" s="22" t="s">
        <v>32</v>
      </c>
      <c r="F3" s="22" t="s">
        <v>56</v>
      </c>
      <c r="V3" s="60" t="s">
        <v>61</v>
      </c>
    </row>
    <row r="4" spans="2:23" ht="12.75" thickBot="1" x14ac:dyDescent="0.25"/>
    <row r="5" spans="2:23" ht="15.75" customHeight="1" thickBot="1" x14ac:dyDescent="0.25">
      <c r="B5" s="109" t="s">
        <v>5</v>
      </c>
      <c r="C5" s="109" t="s">
        <v>33</v>
      </c>
      <c r="D5" s="109" t="s">
        <v>42</v>
      </c>
      <c r="E5" s="116" t="s">
        <v>57</v>
      </c>
      <c r="F5" s="117"/>
      <c r="G5" s="111" t="s">
        <v>58</v>
      </c>
      <c r="H5" s="112"/>
      <c r="I5" s="106" t="s">
        <v>51</v>
      </c>
      <c r="J5" s="108"/>
      <c r="K5" s="106" t="s">
        <v>59</v>
      </c>
      <c r="L5" s="107"/>
      <c r="M5" s="108"/>
      <c r="N5" s="106" t="s">
        <v>63</v>
      </c>
      <c r="O5" s="107"/>
      <c r="P5" s="108"/>
      <c r="Q5" s="106" t="s">
        <v>60</v>
      </c>
      <c r="R5" s="108"/>
      <c r="S5" s="113" t="s">
        <v>64</v>
      </c>
      <c r="T5" s="114"/>
      <c r="U5" s="102" t="s">
        <v>53</v>
      </c>
      <c r="V5" s="104" t="s">
        <v>54</v>
      </c>
    </row>
    <row r="6" spans="2:23" ht="41.25" customHeight="1" thickBot="1" x14ac:dyDescent="0.25">
      <c r="B6" s="110"/>
      <c r="C6" s="110"/>
      <c r="D6" s="115"/>
      <c r="E6" s="23" t="s">
        <v>46</v>
      </c>
      <c r="F6" s="23" t="s">
        <v>45</v>
      </c>
      <c r="G6" s="24" t="s">
        <v>4</v>
      </c>
      <c r="H6" s="25" t="s">
        <v>45</v>
      </c>
      <c r="I6" s="24" t="s">
        <v>52</v>
      </c>
      <c r="J6" s="24" t="s">
        <v>45</v>
      </c>
      <c r="K6" s="26" t="s">
        <v>4</v>
      </c>
      <c r="L6" s="25" t="s">
        <v>45</v>
      </c>
      <c r="M6" s="27" t="s">
        <v>55</v>
      </c>
      <c r="N6" s="26" t="s">
        <v>4</v>
      </c>
      <c r="O6" s="25" t="s">
        <v>45</v>
      </c>
      <c r="P6" s="27" t="s">
        <v>55</v>
      </c>
      <c r="Q6" s="26" t="s">
        <v>4</v>
      </c>
      <c r="R6" s="25" t="s">
        <v>45</v>
      </c>
      <c r="S6" s="28" t="s">
        <v>4</v>
      </c>
      <c r="T6" s="29" t="s">
        <v>45</v>
      </c>
      <c r="U6" s="103"/>
      <c r="V6" s="105"/>
    </row>
    <row r="7" spans="2:23" x14ac:dyDescent="0.2">
      <c r="B7" s="30">
        <v>1</v>
      </c>
      <c r="C7" s="31" t="s">
        <v>34</v>
      </c>
      <c r="D7" s="32" t="s">
        <v>43</v>
      </c>
      <c r="E7" s="33">
        <v>8985</v>
      </c>
      <c r="F7" s="65">
        <v>151322.15</v>
      </c>
      <c r="G7" s="75">
        <v>9168</v>
      </c>
      <c r="H7" s="70">
        <v>175538</v>
      </c>
      <c r="I7" s="34">
        <f>((G7-E7)/E7)*100</f>
        <v>2.036727879799666</v>
      </c>
      <c r="J7" s="34">
        <f>((H7-F7)/F7)*100</f>
        <v>16.002845584734295</v>
      </c>
      <c r="K7" s="35">
        <v>1496</v>
      </c>
      <c r="L7" s="36">
        <v>29676.34</v>
      </c>
      <c r="M7" s="36">
        <f>L7/H7*100</f>
        <v>16.905934897287196</v>
      </c>
      <c r="N7" s="35"/>
      <c r="O7" s="36"/>
      <c r="P7" s="36">
        <f>O7/H7*100</f>
        <v>0</v>
      </c>
      <c r="Q7" s="35"/>
      <c r="R7" s="36"/>
      <c r="S7" s="37"/>
      <c r="T7" s="61"/>
      <c r="U7" s="38"/>
      <c r="V7" s="38"/>
      <c r="W7" s="39"/>
    </row>
    <row r="8" spans="2:23" x14ac:dyDescent="0.2">
      <c r="B8" s="49">
        <v>2</v>
      </c>
      <c r="C8" s="41" t="s">
        <v>36</v>
      </c>
      <c r="D8" s="42" t="s">
        <v>43</v>
      </c>
      <c r="E8" s="59">
        <v>1352.6</v>
      </c>
      <c r="F8" s="66">
        <v>48746.334000000003</v>
      </c>
      <c r="G8" s="76">
        <v>851</v>
      </c>
      <c r="H8" s="71">
        <v>70000</v>
      </c>
      <c r="I8" s="45">
        <f t="shared" ref="I8" si="0">((G8-E8)/E8)*100</f>
        <v>-37.084134259943809</v>
      </c>
      <c r="J8" s="45">
        <f t="shared" ref="J8" si="1">((H8-F8)/F8)*100</f>
        <v>43.600542350528343</v>
      </c>
      <c r="K8" s="47">
        <v>439.5</v>
      </c>
      <c r="L8" s="47">
        <v>19804.91</v>
      </c>
      <c r="M8" s="47">
        <f t="shared" ref="M8" si="2">L8/H8*100</f>
        <v>28.292728571428572</v>
      </c>
      <c r="N8" s="46"/>
      <c r="O8" s="47"/>
      <c r="P8" s="47">
        <f>O8/H8*100</f>
        <v>0</v>
      </c>
      <c r="Q8" s="46"/>
      <c r="R8" s="47"/>
      <c r="S8" s="48"/>
      <c r="T8" s="62"/>
      <c r="U8" s="40"/>
      <c r="V8" s="40"/>
      <c r="W8" s="39"/>
    </row>
    <row r="9" spans="2:23" x14ac:dyDescent="0.2">
      <c r="B9" s="40">
        <v>3</v>
      </c>
      <c r="C9" s="41" t="s">
        <v>35</v>
      </c>
      <c r="D9" s="42" t="s">
        <v>43</v>
      </c>
      <c r="E9" s="43">
        <v>607</v>
      </c>
      <c r="F9" s="66">
        <v>14321.5</v>
      </c>
      <c r="G9" s="44" t="s">
        <v>62</v>
      </c>
      <c r="H9" s="71">
        <v>0</v>
      </c>
      <c r="I9" s="45" t="e">
        <f t="shared" ref="I9:I16" si="3">((G9-E9)/E9)*100</f>
        <v>#VALUE!</v>
      </c>
      <c r="J9" s="45">
        <f t="shared" ref="J9:J16" si="4">((H9-F9)/F9)*100</f>
        <v>-100</v>
      </c>
      <c r="K9" s="46" t="s">
        <v>62</v>
      </c>
      <c r="L9" s="47" t="s">
        <v>62</v>
      </c>
      <c r="M9" s="47" t="e">
        <f t="shared" ref="M9:M17" si="5">L9/H9*100</f>
        <v>#VALUE!</v>
      </c>
      <c r="N9" s="46"/>
      <c r="O9" s="47"/>
      <c r="P9" s="47" t="e">
        <f t="shared" ref="P9:P17" si="6">O9/H9*100</f>
        <v>#DIV/0!</v>
      </c>
      <c r="Q9" s="46"/>
      <c r="R9" s="47"/>
      <c r="S9" s="48"/>
      <c r="T9" s="62"/>
      <c r="U9" s="40"/>
      <c r="V9" s="40"/>
      <c r="W9" s="39"/>
    </row>
    <row r="10" spans="2:23" x14ac:dyDescent="0.2">
      <c r="B10" s="40">
        <v>4</v>
      </c>
      <c r="C10" s="50" t="s">
        <v>38</v>
      </c>
      <c r="D10" s="40" t="s">
        <v>43</v>
      </c>
      <c r="E10" s="51">
        <v>3169.0356999999985</v>
      </c>
      <c r="F10" s="67">
        <v>28734.713051499995</v>
      </c>
      <c r="G10" s="77">
        <v>2534</v>
      </c>
      <c r="H10" s="67">
        <v>35000</v>
      </c>
      <c r="I10" s="45">
        <f t="shared" ref="I10" si="7">((G10-E10)/E10)*100</f>
        <v>-20.038767628903607</v>
      </c>
      <c r="J10" s="45">
        <f t="shared" ref="J10" si="8">((H10-F10)/F10)*100</f>
        <v>21.803895996006638</v>
      </c>
      <c r="K10" s="53">
        <v>323.02</v>
      </c>
      <c r="L10" s="53">
        <v>6570.23</v>
      </c>
      <c r="M10" s="47">
        <f t="shared" ref="M10" si="9">L10/H10*100</f>
        <v>18.772085714285712</v>
      </c>
      <c r="N10" s="46"/>
      <c r="O10" s="47"/>
      <c r="P10" s="47">
        <f t="shared" si="6"/>
        <v>0</v>
      </c>
      <c r="Q10" s="52"/>
      <c r="R10" s="53"/>
      <c r="S10" s="50"/>
      <c r="T10" s="63"/>
      <c r="U10" s="40"/>
      <c r="V10" s="40"/>
      <c r="W10" s="39"/>
    </row>
    <row r="11" spans="2:23" x14ac:dyDescent="0.2">
      <c r="B11" s="49">
        <v>5</v>
      </c>
      <c r="C11" s="50" t="s">
        <v>37</v>
      </c>
      <c r="D11" s="40" t="s">
        <v>43</v>
      </c>
      <c r="E11" s="51">
        <v>12325</v>
      </c>
      <c r="F11" s="67">
        <v>19380.75</v>
      </c>
      <c r="G11" s="77">
        <v>12750</v>
      </c>
      <c r="H11" s="67">
        <v>24000</v>
      </c>
      <c r="I11" s="45">
        <f t="shared" si="3"/>
        <v>3.4482758620689653</v>
      </c>
      <c r="J11" s="45">
        <f t="shared" si="4"/>
        <v>23.834216942068807</v>
      </c>
      <c r="K11" s="52">
        <v>0</v>
      </c>
      <c r="L11" s="53">
        <v>0</v>
      </c>
      <c r="M11" s="47">
        <f t="shared" si="5"/>
        <v>0</v>
      </c>
      <c r="N11" s="46"/>
      <c r="O11" s="47"/>
      <c r="P11" s="47">
        <f t="shared" si="6"/>
        <v>0</v>
      </c>
      <c r="Q11" s="46"/>
      <c r="R11" s="47"/>
      <c r="S11" s="48"/>
      <c r="T11" s="62"/>
      <c r="U11" s="40"/>
      <c r="V11" s="40"/>
      <c r="W11" s="39"/>
    </row>
    <row r="12" spans="2:23" x14ac:dyDescent="0.2">
      <c r="B12" s="40">
        <v>6</v>
      </c>
      <c r="C12" s="50" t="s">
        <v>39</v>
      </c>
      <c r="D12" s="40" t="s">
        <v>43</v>
      </c>
      <c r="E12" s="54">
        <v>255</v>
      </c>
      <c r="F12" s="67">
        <v>5670.25</v>
      </c>
      <c r="G12" s="77">
        <v>275</v>
      </c>
      <c r="H12" s="72">
        <v>12000</v>
      </c>
      <c r="I12" s="45">
        <f t="shared" si="3"/>
        <v>7.8431372549019605</v>
      </c>
      <c r="J12" s="45">
        <f t="shared" si="4"/>
        <v>111.63088047264229</v>
      </c>
      <c r="K12" s="52">
        <v>226</v>
      </c>
      <c r="L12" s="53">
        <v>6464.39</v>
      </c>
      <c r="M12" s="47">
        <f t="shared" si="5"/>
        <v>53.869916666666676</v>
      </c>
      <c r="N12" s="46"/>
      <c r="O12" s="47"/>
      <c r="P12" s="47">
        <f t="shared" si="6"/>
        <v>0</v>
      </c>
      <c r="Q12" s="52"/>
      <c r="R12" s="53"/>
      <c r="S12" s="50"/>
      <c r="T12" s="63"/>
      <c r="U12" s="40"/>
      <c r="V12" s="40"/>
      <c r="W12" s="39"/>
    </row>
    <row r="13" spans="2:23" x14ac:dyDescent="0.2">
      <c r="B13" s="40">
        <v>7</v>
      </c>
      <c r="C13" s="50" t="s">
        <v>40</v>
      </c>
      <c r="D13" s="40" t="s">
        <v>43</v>
      </c>
      <c r="E13" s="54">
        <v>5</v>
      </c>
      <c r="F13" s="67">
        <v>1345</v>
      </c>
      <c r="G13" s="77">
        <v>50</v>
      </c>
      <c r="H13" s="72">
        <v>3000</v>
      </c>
      <c r="I13" s="45">
        <f t="shared" si="3"/>
        <v>900</v>
      </c>
      <c r="J13" s="45">
        <f t="shared" si="4"/>
        <v>123.04832713754648</v>
      </c>
      <c r="K13" s="52">
        <v>5</v>
      </c>
      <c r="L13" s="53">
        <v>1345</v>
      </c>
      <c r="M13" s="47">
        <f t="shared" si="5"/>
        <v>44.833333333333329</v>
      </c>
      <c r="N13" s="46"/>
      <c r="O13" s="47"/>
      <c r="P13" s="47">
        <f t="shared" si="6"/>
        <v>0</v>
      </c>
      <c r="Q13" s="52"/>
      <c r="R13" s="53"/>
      <c r="S13" s="50"/>
      <c r="T13" s="63"/>
      <c r="U13" s="40"/>
      <c r="V13" s="40"/>
      <c r="W13" s="39"/>
    </row>
    <row r="14" spans="2:23" x14ac:dyDescent="0.2">
      <c r="B14" s="38">
        <v>8</v>
      </c>
      <c r="C14" s="55" t="s">
        <v>49</v>
      </c>
      <c r="D14" s="38" t="s">
        <v>44</v>
      </c>
      <c r="E14" s="56">
        <v>33</v>
      </c>
      <c r="F14" s="68">
        <v>474100</v>
      </c>
      <c r="G14" s="78">
        <v>5</v>
      </c>
      <c r="H14" s="73">
        <v>375000</v>
      </c>
      <c r="I14" s="34">
        <f t="shared" si="3"/>
        <v>-84.848484848484844</v>
      </c>
      <c r="J14" s="34">
        <f t="shared" si="4"/>
        <v>-20.90276313014132</v>
      </c>
      <c r="K14" s="57">
        <v>3</v>
      </c>
      <c r="L14" s="58">
        <v>63000</v>
      </c>
      <c r="M14" s="36">
        <f t="shared" si="5"/>
        <v>16.8</v>
      </c>
      <c r="N14" s="35"/>
      <c r="O14" s="36"/>
      <c r="P14" s="36">
        <f t="shared" si="6"/>
        <v>0</v>
      </c>
      <c r="Q14" s="57"/>
      <c r="R14" s="58"/>
      <c r="S14" s="55"/>
      <c r="T14" s="64"/>
      <c r="U14" s="38"/>
      <c r="V14" s="38"/>
      <c r="W14" s="39"/>
    </row>
    <row r="15" spans="2:23" x14ac:dyDescent="0.2">
      <c r="B15" s="38">
        <v>9</v>
      </c>
      <c r="C15" s="55" t="s">
        <v>41</v>
      </c>
      <c r="D15" s="38" t="s">
        <v>44</v>
      </c>
      <c r="E15" s="56">
        <v>276.42</v>
      </c>
      <c r="F15" s="68">
        <v>959600</v>
      </c>
      <c r="G15" s="79">
        <v>430</v>
      </c>
      <c r="H15" s="74">
        <v>3000000</v>
      </c>
      <c r="I15" s="34">
        <f>((G15-E15)/E15)*100</f>
        <v>55.560379133203085</v>
      </c>
      <c r="J15" s="34">
        <f t="shared" si="4"/>
        <v>212.63026260942058</v>
      </c>
      <c r="K15" s="57">
        <v>11</v>
      </c>
      <c r="L15" s="58">
        <v>526000</v>
      </c>
      <c r="M15" s="36">
        <f t="shared" si="5"/>
        <v>17.533333333333335</v>
      </c>
      <c r="N15" s="35"/>
      <c r="O15" s="36"/>
      <c r="P15" s="36">
        <f t="shared" si="6"/>
        <v>0</v>
      </c>
      <c r="Q15" s="57"/>
      <c r="R15" s="58"/>
      <c r="S15" s="55"/>
      <c r="T15" s="58"/>
      <c r="U15" s="38"/>
      <c r="V15" s="38"/>
      <c r="W15" s="39"/>
    </row>
    <row r="16" spans="2:23" x14ac:dyDescent="0.2">
      <c r="B16" s="38">
        <v>10</v>
      </c>
      <c r="C16" s="55" t="s">
        <v>47</v>
      </c>
      <c r="D16" s="38" t="s">
        <v>48</v>
      </c>
      <c r="E16" s="56">
        <v>20</v>
      </c>
      <c r="F16" s="68">
        <v>1412.2</v>
      </c>
      <c r="G16" s="80">
        <v>16</v>
      </c>
      <c r="H16" s="73">
        <v>3000</v>
      </c>
      <c r="I16" s="34">
        <f t="shared" si="3"/>
        <v>-20</v>
      </c>
      <c r="J16" s="34">
        <f t="shared" si="4"/>
        <v>112.4344993626965</v>
      </c>
      <c r="K16" s="57">
        <v>20</v>
      </c>
      <c r="L16" s="58">
        <v>2453.4499999999998</v>
      </c>
      <c r="M16" s="36">
        <f t="shared" si="5"/>
        <v>81.781666666666666</v>
      </c>
      <c r="N16" s="35"/>
      <c r="O16" s="36"/>
      <c r="P16" s="36">
        <f t="shared" si="6"/>
        <v>0</v>
      </c>
      <c r="Q16" s="57"/>
      <c r="R16" s="58"/>
      <c r="S16" s="55"/>
      <c r="T16" s="55"/>
      <c r="U16" s="38"/>
      <c r="V16" s="38"/>
      <c r="W16" s="39"/>
    </row>
    <row r="17" spans="2:23" x14ac:dyDescent="0.2">
      <c r="B17" s="38">
        <v>11</v>
      </c>
      <c r="C17" s="55" t="s">
        <v>50</v>
      </c>
      <c r="D17" s="38" t="s">
        <v>43</v>
      </c>
      <c r="E17" s="55">
        <v>210</v>
      </c>
      <c r="F17" s="69">
        <v>13637.5</v>
      </c>
      <c r="G17" s="79">
        <v>0</v>
      </c>
      <c r="H17" s="69">
        <v>18000</v>
      </c>
      <c r="I17" s="34">
        <f t="shared" ref="I17" si="10">((G17-E17)/E17)*100</f>
        <v>-100</v>
      </c>
      <c r="J17" s="34">
        <f>((H17-F17)/F17)*100</f>
        <v>31.989000916590282</v>
      </c>
      <c r="K17" s="57">
        <v>0</v>
      </c>
      <c r="L17" s="58">
        <v>0</v>
      </c>
      <c r="M17" s="36">
        <f t="shared" si="5"/>
        <v>0</v>
      </c>
      <c r="N17" s="35"/>
      <c r="O17" s="36"/>
      <c r="P17" s="36">
        <f t="shared" si="6"/>
        <v>0</v>
      </c>
      <c r="Q17" s="57"/>
      <c r="R17" s="58"/>
      <c r="S17" s="55"/>
      <c r="T17" s="55"/>
      <c r="U17" s="38"/>
      <c r="V17" s="38"/>
      <c r="W17" s="39"/>
    </row>
  </sheetData>
  <mergeCells count="12">
    <mergeCell ref="U5:U6"/>
    <mergeCell ref="V5:V6"/>
    <mergeCell ref="K5:M5"/>
    <mergeCell ref="B5:B6"/>
    <mergeCell ref="G5:H5"/>
    <mergeCell ref="S5:T5"/>
    <mergeCell ref="C5:C6"/>
    <mergeCell ref="D5:D6"/>
    <mergeCell ref="E5:F5"/>
    <mergeCell ref="Q5:R5"/>
    <mergeCell ref="I5:J5"/>
    <mergeCell ref="N5:P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Floratech</vt:lpstr>
      <vt:lpstr>Interpolymer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user</cp:lastModifiedBy>
  <cp:lastPrinted>2019-04-09T02:26:39Z</cp:lastPrinted>
  <dcterms:created xsi:type="dcterms:W3CDTF">2016-08-15T13:56:19Z</dcterms:created>
  <dcterms:modified xsi:type="dcterms:W3CDTF">2019-04-24T03:39:27Z</dcterms:modified>
</cp:coreProperties>
</file>