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Budget\2019\Budget 2019\"/>
    </mc:Choice>
  </mc:AlternateContent>
  <xr:revisionPtr revIDLastSave="0" documentId="13_ncr:1_{6E5F4708-EBBA-43E8-AE01-D0297A9740BC}" xr6:coauthVersionLast="38" xr6:coauthVersionMax="38" xr10:uidLastSave="{00000000-0000-0000-0000-000000000000}"/>
  <bookViews>
    <workbookView xWindow="240" yWindow="735" windowWidth="15120" windowHeight="7335" xr2:uid="{00000000-000D-0000-FFFF-FFFF00000000}"/>
  </bookViews>
  <sheets>
    <sheet name="Master File(Vol)" sheetId="2" r:id="rId1"/>
    <sheet name="Master File(Value)" sheetId="7" r:id="rId2"/>
  </sheets>
  <definedNames>
    <definedName name="_xlnm._FilterDatabase" localSheetId="1" hidden="1">'Master File(Value)'!$B$6:$O$1253</definedName>
    <definedName name="_xlnm._FilterDatabase" localSheetId="0" hidden="1">'Master File(Vol)'!$B$6:$P$1254</definedName>
  </definedNames>
  <calcPr calcId="181029"/>
  <fileRecoveryPr autoRecover="0"/>
</workbook>
</file>

<file path=xl/calcChain.xml><?xml version="1.0" encoding="utf-8"?>
<calcChain xmlns="http://schemas.openxmlformats.org/spreadsheetml/2006/main">
  <c r="K1257" i="2" l="1"/>
  <c r="K377" i="7"/>
  <c r="K296" i="7" l="1"/>
  <c r="K363" i="7"/>
  <c r="P1257" i="2" l="1"/>
  <c r="U1254" i="2"/>
  <c r="T1254" i="2"/>
  <c r="U1253" i="2"/>
  <c r="T1253" i="2"/>
  <c r="U1252" i="2"/>
  <c r="T1252" i="2"/>
  <c r="U1251" i="2"/>
  <c r="T1251" i="2"/>
  <c r="N1254" i="2"/>
  <c r="S1254" i="2" s="1"/>
  <c r="N1253" i="2"/>
  <c r="S1253" i="2" s="1"/>
  <c r="N1252" i="2"/>
  <c r="S1252" i="2" s="1"/>
  <c r="N1251" i="2"/>
  <c r="S1251" i="2" s="1"/>
  <c r="T1252" i="7" l="1"/>
  <c r="S1252" i="7"/>
  <c r="M1252" i="7"/>
  <c r="R1252" i="7" s="1"/>
  <c r="T1251" i="7"/>
  <c r="S1251" i="7"/>
  <c r="M1251" i="7"/>
  <c r="R1251" i="7" s="1"/>
  <c r="T1250" i="7"/>
  <c r="S1250" i="7"/>
  <c r="M1250" i="7"/>
  <c r="R1250" i="7" s="1"/>
  <c r="U1009" i="2" l="1"/>
  <c r="T1009" i="2"/>
  <c r="N1009" i="2"/>
  <c r="S1009" i="2" s="1"/>
  <c r="U1008" i="2"/>
  <c r="T1008" i="2"/>
  <c r="N1008" i="2"/>
  <c r="S1008" i="2" s="1"/>
  <c r="T1007" i="7"/>
  <c r="S1007" i="7"/>
  <c r="M1007" i="7"/>
  <c r="R1007" i="7" s="1"/>
  <c r="T1008" i="7"/>
  <c r="S1008" i="7"/>
  <c r="M1008" i="7"/>
  <c r="R1008" i="7" s="1"/>
  <c r="U1007" i="2"/>
  <c r="T1007" i="2"/>
  <c r="N1007" i="2"/>
  <c r="S1007" i="2" s="1"/>
  <c r="T1006" i="7"/>
  <c r="S1006" i="7"/>
  <c r="M1006" i="7"/>
  <c r="R1006" i="7" s="1"/>
  <c r="U727" i="2" l="1"/>
  <c r="K760" i="7" l="1"/>
  <c r="K829" i="7" l="1"/>
  <c r="K977" i="7"/>
  <c r="K849" i="7"/>
  <c r="K861" i="7"/>
  <c r="K860" i="7"/>
  <c r="K902" i="7"/>
  <c r="K408" i="7"/>
  <c r="K60" i="7"/>
  <c r="K406" i="7"/>
  <c r="K309" i="7"/>
  <c r="K131" i="7"/>
  <c r="K67" i="7"/>
  <c r="K308" i="7"/>
  <c r="T244" i="7"/>
  <c r="S244" i="7"/>
  <c r="M244" i="7"/>
  <c r="P244" i="7" s="1"/>
  <c r="U244" i="2"/>
  <c r="T244" i="2"/>
  <c r="N244" i="2"/>
  <c r="S244" i="2" s="1"/>
  <c r="K162" i="7"/>
  <c r="K313" i="7"/>
  <c r="K259" i="7"/>
  <c r="K113" i="7"/>
  <c r="K761" i="7"/>
  <c r="K311" i="7"/>
  <c r="K312" i="7"/>
  <c r="K608" i="7"/>
  <c r="K600" i="7"/>
  <c r="K690" i="7"/>
  <c r="K86" i="7"/>
  <c r="K383" i="7"/>
  <c r="K545" i="7"/>
  <c r="M1060" i="7"/>
  <c r="T1059" i="7"/>
  <c r="S1059" i="7"/>
  <c r="M1059" i="7"/>
  <c r="R1059" i="7" s="1"/>
  <c r="U1060" i="2"/>
  <c r="T1060" i="2"/>
  <c r="N1060" i="2"/>
  <c r="S1060" i="2" s="1"/>
  <c r="K537" i="7"/>
  <c r="K372" i="7"/>
  <c r="K964" i="7"/>
  <c r="K248" i="7"/>
  <c r="K528" i="7"/>
  <c r="K218" i="7"/>
  <c r="K516" i="7"/>
  <c r="K847" i="7"/>
  <c r="K843" i="7"/>
  <c r="K1005" i="7"/>
  <c r="Q244" i="2" l="1"/>
  <c r="R244" i="7"/>
  <c r="Q1060" i="2"/>
  <c r="P1059" i="7"/>
  <c r="Q1256" i="7"/>
  <c r="O1256" i="7"/>
  <c r="N1256" i="7"/>
  <c r="L1256" i="7"/>
  <c r="K1256" i="7"/>
  <c r="J1256" i="7"/>
  <c r="I1256" i="7"/>
  <c r="H1256" i="7"/>
  <c r="G1256" i="7"/>
  <c r="T1253" i="7"/>
  <c r="S1253" i="7"/>
  <c r="M1253" i="7"/>
  <c r="R1253" i="7" s="1"/>
  <c r="T1249" i="7"/>
  <c r="S1249" i="7"/>
  <c r="M1249" i="7"/>
  <c r="R1249" i="7" s="1"/>
  <c r="T1248" i="7"/>
  <c r="S1248" i="7"/>
  <c r="M1248" i="7"/>
  <c r="R1248" i="7" s="1"/>
  <c r="T1247" i="7"/>
  <c r="S1247" i="7"/>
  <c r="M1247" i="7"/>
  <c r="R1247" i="7" s="1"/>
  <c r="T1246" i="7"/>
  <c r="S1246" i="7"/>
  <c r="M1246" i="7"/>
  <c r="R1246" i="7" s="1"/>
  <c r="T1245" i="7"/>
  <c r="S1245" i="7"/>
  <c r="M1245" i="7"/>
  <c r="R1245" i="7" s="1"/>
  <c r="T1244" i="7"/>
  <c r="S1244" i="7"/>
  <c r="M1244" i="7"/>
  <c r="R1244" i="7" s="1"/>
  <c r="T1243" i="7"/>
  <c r="S1243" i="7"/>
  <c r="M1243" i="7"/>
  <c r="R1243" i="7" s="1"/>
  <c r="T1242" i="7"/>
  <c r="S1242" i="7"/>
  <c r="M1242" i="7"/>
  <c r="R1242" i="7" s="1"/>
  <c r="T1241" i="7"/>
  <c r="S1241" i="7"/>
  <c r="M1241" i="7"/>
  <c r="R1241" i="7" s="1"/>
  <c r="T1240" i="7"/>
  <c r="S1240" i="7"/>
  <c r="M1240" i="7"/>
  <c r="R1240" i="7" s="1"/>
  <c r="T1239" i="7"/>
  <c r="S1239" i="7"/>
  <c r="M1239" i="7"/>
  <c r="R1239" i="7" s="1"/>
  <c r="T1238" i="7"/>
  <c r="S1238" i="7"/>
  <c r="M1238" i="7"/>
  <c r="R1238" i="7" s="1"/>
  <c r="T1237" i="7"/>
  <c r="S1237" i="7"/>
  <c r="M1237" i="7"/>
  <c r="R1237" i="7" s="1"/>
  <c r="T1236" i="7"/>
  <c r="S1236" i="7"/>
  <c r="M1236" i="7"/>
  <c r="R1236" i="7" s="1"/>
  <c r="T1235" i="7"/>
  <c r="S1235" i="7"/>
  <c r="M1235" i="7"/>
  <c r="R1235" i="7" s="1"/>
  <c r="T1234" i="7"/>
  <c r="S1234" i="7"/>
  <c r="M1234" i="7"/>
  <c r="R1234" i="7" s="1"/>
  <c r="T1233" i="7"/>
  <c r="S1233" i="7"/>
  <c r="M1233" i="7"/>
  <c r="R1233" i="7" s="1"/>
  <c r="T1232" i="7"/>
  <c r="S1232" i="7"/>
  <c r="M1232" i="7"/>
  <c r="R1232" i="7" s="1"/>
  <c r="T1231" i="7"/>
  <c r="S1231" i="7"/>
  <c r="M1231" i="7"/>
  <c r="R1231" i="7" s="1"/>
  <c r="T1230" i="7"/>
  <c r="S1230" i="7"/>
  <c r="M1230" i="7"/>
  <c r="R1230" i="7" s="1"/>
  <c r="T1229" i="7"/>
  <c r="S1229" i="7"/>
  <c r="M1229" i="7"/>
  <c r="R1229" i="7" s="1"/>
  <c r="T1228" i="7"/>
  <c r="S1228" i="7"/>
  <c r="M1228" i="7"/>
  <c r="R1228" i="7" s="1"/>
  <c r="T1227" i="7"/>
  <c r="S1227" i="7"/>
  <c r="M1227" i="7"/>
  <c r="R1227" i="7" s="1"/>
  <c r="T1226" i="7"/>
  <c r="S1226" i="7"/>
  <c r="M1226" i="7"/>
  <c r="R1226" i="7" s="1"/>
  <c r="T1225" i="7"/>
  <c r="S1225" i="7"/>
  <c r="M1225" i="7"/>
  <c r="R1225" i="7" s="1"/>
  <c r="T1224" i="7"/>
  <c r="S1224" i="7"/>
  <c r="M1224" i="7"/>
  <c r="R1224" i="7" s="1"/>
  <c r="T1223" i="7"/>
  <c r="S1223" i="7"/>
  <c r="M1223" i="7"/>
  <c r="R1223" i="7" s="1"/>
  <c r="T1222" i="7"/>
  <c r="S1222" i="7"/>
  <c r="M1222" i="7"/>
  <c r="R1222" i="7" s="1"/>
  <c r="T1221" i="7"/>
  <c r="S1221" i="7"/>
  <c r="M1221" i="7"/>
  <c r="R1221" i="7" s="1"/>
  <c r="T1220" i="7"/>
  <c r="S1220" i="7"/>
  <c r="M1220" i="7"/>
  <c r="R1220" i="7" s="1"/>
  <c r="T1219" i="7"/>
  <c r="S1219" i="7"/>
  <c r="M1219" i="7"/>
  <c r="R1219" i="7" s="1"/>
  <c r="T1218" i="7"/>
  <c r="S1218" i="7"/>
  <c r="M1218" i="7"/>
  <c r="R1218" i="7" s="1"/>
  <c r="T1217" i="7"/>
  <c r="S1217" i="7"/>
  <c r="M1217" i="7"/>
  <c r="R1217" i="7" s="1"/>
  <c r="T1216" i="7"/>
  <c r="S1216" i="7"/>
  <c r="M1216" i="7"/>
  <c r="R1216" i="7" s="1"/>
  <c r="T1215" i="7"/>
  <c r="S1215" i="7"/>
  <c r="M1215" i="7"/>
  <c r="R1215" i="7" s="1"/>
  <c r="T1214" i="7"/>
  <c r="S1214" i="7"/>
  <c r="M1214" i="7"/>
  <c r="R1214" i="7" s="1"/>
  <c r="T1213" i="7"/>
  <c r="S1213" i="7"/>
  <c r="M1213" i="7"/>
  <c r="R1213" i="7" s="1"/>
  <c r="T1212" i="7"/>
  <c r="S1212" i="7"/>
  <c r="M1212" i="7"/>
  <c r="R1212" i="7" s="1"/>
  <c r="T1211" i="7"/>
  <c r="S1211" i="7"/>
  <c r="M1211" i="7"/>
  <c r="R1211" i="7" s="1"/>
  <c r="T1210" i="7"/>
  <c r="S1210" i="7"/>
  <c r="M1210" i="7"/>
  <c r="R1210" i="7" s="1"/>
  <c r="T1209" i="7"/>
  <c r="S1209" i="7"/>
  <c r="M1209" i="7"/>
  <c r="R1209" i="7" s="1"/>
  <c r="S1208" i="7"/>
  <c r="M1208" i="7"/>
  <c r="R1208" i="7" s="1"/>
  <c r="T1207" i="7"/>
  <c r="S1207" i="7"/>
  <c r="M1207" i="7"/>
  <c r="R1207" i="7" s="1"/>
  <c r="T1206" i="7"/>
  <c r="S1206" i="7"/>
  <c r="M1206" i="7"/>
  <c r="R1206" i="7" s="1"/>
  <c r="T1205" i="7"/>
  <c r="S1205" i="7"/>
  <c r="M1205" i="7"/>
  <c r="R1205" i="7" s="1"/>
  <c r="T1204" i="7"/>
  <c r="S1204" i="7"/>
  <c r="M1204" i="7"/>
  <c r="R1204" i="7" s="1"/>
  <c r="T1203" i="7"/>
  <c r="S1203" i="7"/>
  <c r="M1203" i="7"/>
  <c r="R1203" i="7" s="1"/>
  <c r="T1202" i="7"/>
  <c r="S1202" i="7"/>
  <c r="M1202" i="7"/>
  <c r="R1202" i="7" s="1"/>
  <c r="T1201" i="7"/>
  <c r="S1201" i="7"/>
  <c r="M1201" i="7"/>
  <c r="R1201" i="7" s="1"/>
  <c r="T1200" i="7"/>
  <c r="S1200" i="7"/>
  <c r="M1200" i="7"/>
  <c r="R1200" i="7" s="1"/>
  <c r="T1199" i="7"/>
  <c r="S1199" i="7"/>
  <c r="M1199" i="7"/>
  <c r="R1199" i="7" s="1"/>
  <c r="T1198" i="7"/>
  <c r="S1198" i="7"/>
  <c r="M1198" i="7"/>
  <c r="R1198" i="7" s="1"/>
  <c r="T1197" i="7"/>
  <c r="S1197" i="7"/>
  <c r="M1197" i="7"/>
  <c r="R1197" i="7" s="1"/>
  <c r="T1196" i="7"/>
  <c r="S1196" i="7"/>
  <c r="M1196" i="7"/>
  <c r="R1196" i="7" s="1"/>
  <c r="T1195" i="7"/>
  <c r="S1195" i="7"/>
  <c r="M1195" i="7"/>
  <c r="R1195" i="7" s="1"/>
  <c r="T1194" i="7"/>
  <c r="S1194" i="7"/>
  <c r="M1194" i="7"/>
  <c r="R1194" i="7" s="1"/>
  <c r="T1193" i="7"/>
  <c r="S1193" i="7"/>
  <c r="M1193" i="7"/>
  <c r="R1193" i="7" s="1"/>
  <c r="T1192" i="7"/>
  <c r="S1192" i="7"/>
  <c r="M1192" i="7"/>
  <c r="R1192" i="7" s="1"/>
  <c r="T1191" i="7"/>
  <c r="S1191" i="7"/>
  <c r="M1191" i="7"/>
  <c r="R1191" i="7" s="1"/>
  <c r="T1190" i="7"/>
  <c r="S1190" i="7"/>
  <c r="M1190" i="7"/>
  <c r="R1190" i="7" s="1"/>
  <c r="T1189" i="7"/>
  <c r="S1189" i="7"/>
  <c r="M1189" i="7"/>
  <c r="R1189" i="7" s="1"/>
  <c r="T1188" i="7"/>
  <c r="S1188" i="7"/>
  <c r="M1188" i="7"/>
  <c r="R1188" i="7" s="1"/>
  <c r="T1187" i="7"/>
  <c r="S1187" i="7"/>
  <c r="M1187" i="7"/>
  <c r="R1187" i="7" s="1"/>
  <c r="T1186" i="7"/>
  <c r="S1186" i="7"/>
  <c r="M1186" i="7"/>
  <c r="R1186" i="7" s="1"/>
  <c r="T1185" i="7"/>
  <c r="S1185" i="7"/>
  <c r="M1185" i="7"/>
  <c r="R1185" i="7" s="1"/>
  <c r="T1184" i="7"/>
  <c r="S1184" i="7"/>
  <c r="M1184" i="7"/>
  <c r="R1184" i="7" s="1"/>
  <c r="T1183" i="7"/>
  <c r="S1183" i="7"/>
  <c r="M1183" i="7"/>
  <c r="R1183" i="7" s="1"/>
  <c r="T1182" i="7"/>
  <c r="S1182" i="7"/>
  <c r="M1182" i="7"/>
  <c r="R1182" i="7" s="1"/>
  <c r="T1181" i="7"/>
  <c r="S1181" i="7"/>
  <c r="M1181" i="7"/>
  <c r="R1181" i="7" s="1"/>
  <c r="T1180" i="7"/>
  <c r="S1180" i="7"/>
  <c r="M1180" i="7"/>
  <c r="R1180" i="7" s="1"/>
  <c r="T1179" i="7"/>
  <c r="S1179" i="7"/>
  <c r="M1179" i="7"/>
  <c r="R1179" i="7" s="1"/>
  <c r="T1178" i="7"/>
  <c r="S1178" i="7"/>
  <c r="M1178" i="7"/>
  <c r="R1178" i="7" s="1"/>
  <c r="T1177" i="7"/>
  <c r="S1177" i="7"/>
  <c r="M1177" i="7"/>
  <c r="R1177" i="7" s="1"/>
  <c r="T1176" i="7"/>
  <c r="S1176" i="7"/>
  <c r="M1176" i="7"/>
  <c r="R1176" i="7" s="1"/>
  <c r="T1175" i="7"/>
  <c r="S1175" i="7"/>
  <c r="M1175" i="7"/>
  <c r="R1175" i="7" s="1"/>
  <c r="T1174" i="7"/>
  <c r="S1174" i="7"/>
  <c r="M1174" i="7"/>
  <c r="R1174" i="7" s="1"/>
  <c r="T1173" i="7"/>
  <c r="S1173" i="7"/>
  <c r="M1173" i="7"/>
  <c r="R1173" i="7" s="1"/>
  <c r="T1172" i="7"/>
  <c r="S1172" i="7"/>
  <c r="M1172" i="7"/>
  <c r="R1172" i="7" s="1"/>
  <c r="T1171" i="7"/>
  <c r="S1171" i="7"/>
  <c r="M1171" i="7"/>
  <c r="R1171" i="7" s="1"/>
  <c r="T1170" i="7"/>
  <c r="S1170" i="7"/>
  <c r="M1170" i="7"/>
  <c r="R1170" i="7" s="1"/>
  <c r="T1169" i="7"/>
  <c r="S1169" i="7"/>
  <c r="M1169" i="7"/>
  <c r="R1169" i="7" s="1"/>
  <c r="T1168" i="7"/>
  <c r="S1168" i="7"/>
  <c r="M1168" i="7"/>
  <c r="R1168" i="7" s="1"/>
  <c r="T1167" i="7"/>
  <c r="S1167" i="7"/>
  <c r="M1167" i="7"/>
  <c r="R1167" i="7" s="1"/>
  <c r="T1166" i="7"/>
  <c r="S1166" i="7"/>
  <c r="M1166" i="7"/>
  <c r="R1166" i="7" s="1"/>
  <c r="T1165" i="7"/>
  <c r="S1165" i="7"/>
  <c r="M1165" i="7"/>
  <c r="R1165" i="7" s="1"/>
  <c r="T1164" i="7"/>
  <c r="S1164" i="7"/>
  <c r="M1164" i="7"/>
  <c r="P1164" i="7" s="1"/>
  <c r="T1163" i="7"/>
  <c r="S1163" i="7"/>
  <c r="M1163" i="7"/>
  <c r="R1163" i="7" s="1"/>
  <c r="T1162" i="7"/>
  <c r="S1162" i="7"/>
  <c r="M1162" i="7"/>
  <c r="T1161" i="7"/>
  <c r="S1161" i="7"/>
  <c r="M1161" i="7"/>
  <c r="T1160" i="7"/>
  <c r="S1160" i="7"/>
  <c r="M1160" i="7"/>
  <c r="R1160" i="7" s="1"/>
  <c r="T1159" i="7"/>
  <c r="S1159" i="7"/>
  <c r="M1159" i="7"/>
  <c r="T1158" i="7"/>
  <c r="S1158" i="7"/>
  <c r="M1158" i="7"/>
  <c r="T1157" i="7"/>
  <c r="S1157" i="7"/>
  <c r="M1157" i="7"/>
  <c r="T1156" i="7"/>
  <c r="S1156" i="7"/>
  <c r="M1156" i="7"/>
  <c r="R1156" i="7" s="1"/>
  <c r="T1155" i="7"/>
  <c r="S1155" i="7"/>
  <c r="M1155" i="7"/>
  <c r="P1155" i="7" s="1"/>
  <c r="T1154" i="7"/>
  <c r="S1154" i="7"/>
  <c r="M1154" i="7"/>
  <c r="T1153" i="7"/>
  <c r="S1153" i="7"/>
  <c r="M1153" i="7"/>
  <c r="T1152" i="7"/>
  <c r="S1152" i="7"/>
  <c r="M1152" i="7"/>
  <c r="R1152" i="7" s="1"/>
  <c r="T1151" i="7"/>
  <c r="S1151" i="7"/>
  <c r="M1151" i="7"/>
  <c r="T1150" i="7"/>
  <c r="S1150" i="7"/>
  <c r="M1150" i="7"/>
  <c r="T1149" i="7"/>
  <c r="S1149" i="7"/>
  <c r="M1149" i="7"/>
  <c r="T1148" i="7"/>
  <c r="S1148" i="7"/>
  <c r="M1148" i="7"/>
  <c r="R1148" i="7" s="1"/>
  <c r="T1147" i="7"/>
  <c r="S1147" i="7"/>
  <c r="M1147" i="7"/>
  <c r="P1147" i="7" s="1"/>
  <c r="T1146" i="7"/>
  <c r="S1146" i="7"/>
  <c r="M1146" i="7"/>
  <c r="T1145" i="7"/>
  <c r="S1145" i="7"/>
  <c r="M1145" i="7"/>
  <c r="T1144" i="7"/>
  <c r="S1144" i="7"/>
  <c r="M1144" i="7"/>
  <c r="T1143" i="7"/>
  <c r="S1143" i="7"/>
  <c r="M1143" i="7"/>
  <c r="T1142" i="7"/>
  <c r="S1142" i="7"/>
  <c r="M1142" i="7"/>
  <c r="T1141" i="7"/>
  <c r="S1141" i="7"/>
  <c r="M1141" i="7"/>
  <c r="T1140" i="7"/>
  <c r="S1140" i="7"/>
  <c r="M1140" i="7"/>
  <c r="R1140" i="7" s="1"/>
  <c r="T1139" i="7"/>
  <c r="S1139" i="7"/>
  <c r="M1139" i="7"/>
  <c r="P1139" i="7" s="1"/>
  <c r="T1138" i="7"/>
  <c r="S1138" i="7"/>
  <c r="M1138" i="7"/>
  <c r="T1137" i="7"/>
  <c r="S1137" i="7"/>
  <c r="M1137" i="7"/>
  <c r="T1136" i="7"/>
  <c r="S1136" i="7"/>
  <c r="M1136" i="7"/>
  <c r="T1135" i="7"/>
  <c r="S1135" i="7"/>
  <c r="M1135" i="7"/>
  <c r="R1135" i="7" s="1"/>
  <c r="T1134" i="7"/>
  <c r="S1134" i="7"/>
  <c r="M1134" i="7"/>
  <c r="P1134" i="7" s="1"/>
  <c r="T1133" i="7"/>
  <c r="S1133" i="7"/>
  <c r="M1133" i="7"/>
  <c r="R1133" i="7" s="1"/>
  <c r="T1132" i="7"/>
  <c r="S1132" i="7"/>
  <c r="M1132" i="7"/>
  <c r="P1132" i="7" s="1"/>
  <c r="T1131" i="7"/>
  <c r="S1131" i="7"/>
  <c r="M1131" i="7"/>
  <c r="R1131" i="7" s="1"/>
  <c r="T1130" i="7"/>
  <c r="S1130" i="7"/>
  <c r="M1130" i="7"/>
  <c r="R1130" i="7" s="1"/>
  <c r="T1129" i="7"/>
  <c r="S1129" i="7"/>
  <c r="M1129" i="7"/>
  <c r="T1128" i="7"/>
  <c r="S1128" i="7"/>
  <c r="M1128" i="7"/>
  <c r="T1127" i="7"/>
  <c r="S1127" i="7"/>
  <c r="M1127" i="7"/>
  <c r="R1127" i="7" s="1"/>
  <c r="T1126" i="7"/>
  <c r="S1126" i="7"/>
  <c r="M1126" i="7"/>
  <c r="P1126" i="7" s="1"/>
  <c r="T1125" i="7"/>
  <c r="S1125" i="7"/>
  <c r="M1125" i="7"/>
  <c r="R1125" i="7" s="1"/>
  <c r="T1124" i="7"/>
  <c r="S1124" i="7"/>
  <c r="M1124" i="7"/>
  <c r="T1123" i="7"/>
  <c r="S1123" i="7"/>
  <c r="M1123" i="7"/>
  <c r="R1123" i="7" s="1"/>
  <c r="T1122" i="7"/>
  <c r="S1122" i="7"/>
  <c r="M1122" i="7"/>
  <c r="R1122" i="7" s="1"/>
  <c r="T1121" i="7"/>
  <c r="S1121" i="7"/>
  <c r="M1121" i="7"/>
  <c r="T1120" i="7"/>
  <c r="S1120" i="7"/>
  <c r="M1120" i="7"/>
  <c r="T1119" i="7"/>
  <c r="S1119" i="7"/>
  <c r="M1119" i="7"/>
  <c r="R1119" i="7" s="1"/>
  <c r="T1118" i="7"/>
  <c r="S1118" i="7"/>
  <c r="M1118" i="7"/>
  <c r="P1118" i="7" s="1"/>
  <c r="T1117" i="7"/>
  <c r="S1117" i="7"/>
  <c r="M1117" i="7"/>
  <c r="R1117" i="7" s="1"/>
  <c r="T1116" i="7"/>
  <c r="S1116" i="7"/>
  <c r="M1116" i="7"/>
  <c r="R1116" i="7" s="1"/>
  <c r="T1115" i="7"/>
  <c r="S1115" i="7"/>
  <c r="M1115" i="7"/>
  <c r="P1115" i="7" s="1"/>
  <c r="T1114" i="7"/>
  <c r="S1114" i="7"/>
  <c r="M1114" i="7"/>
  <c r="R1114" i="7" s="1"/>
  <c r="T1113" i="7"/>
  <c r="S1113" i="7"/>
  <c r="M1113" i="7"/>
  <c r="T1112" i="7"/>
  <c r="S1112" i="7"/>
  <c r="M1112" i="7"/>
  <c r="R1112" i="7" s="1"/>
  <c r="T1111" i="7"/>
  <c r="S1111" i="7"/>
  <c r="M1111" i="7"/>
  <c r="R1111" i="7" s="1"/>
  <c r="T1110" i="7"/>
  <c r="S1110" i="7"/>
  <c r="M1110" i="7"/>
  <c r="T1109" i="7"/>
  <c r="S1109" i="7"/>
  <c r="M1109" i="7"/>
  <c r="R1109" i="7" s="1"/>
  <c r="T1108" i="7"/>
  <c r="S1108" i="7"/>
  <c r="M1108" i="7"/>
  <c r="P1108" i="7" s="1"/>
  <c r="T1107" i="7"/>
  <c r="S1107" i="7"/>
  <c r="M1107" i="7"/>
  <c r="R1107" i="7" s="1"/>
  <c r="T1106" i="7"/>
  <c r="S1106" i="7"/>
  <c r="M1106" i="7"/>
  <c r="T1105" i="7"/>
  <c r="S1105" i="7"/>
  <c r="M1105" i="7"/>
  <c r="R1105" i="7" s="1"/>
  <c r="T1104" i="7"/>
  <c r="S1104" i="7"/>
  <c r="M1104" i="7"/>
  <c r="R1104" i="7" s="1"/>
  <c r="T1103" i="7"/>
  <c r="S1103" i="7"/>
  <c r="M1103" i="7"/>
  <c r="P1103" i="7" s="1"/>
  <c r="T1102" i="7"/>
  <c r="S1102" i="7"/>
  <c r="M1102" i="7"/>
  <c r="R1102" i="7" s="1"/>
  <c r="T1101" i="7"/>
  <c r="S1101" i="7"/>
  <c r="M1101" i="7"/>
  <c r="R1101" i="7" s="1"/>
  <c r="T1100" i="7"/>
  <c r="S1100" i="7"/>
  <c r="M1100" i="7"/>
  <c r="R1100" i="7" s="1"/>
  <c r="T1099" i="7"/>
  <c r="S1099" i="7"/>
  <c r="M1099" i="7"/>
  <c r="R1099" i="7" s="1"/>
  <c r="T1098" i="7"/>
  <c r="S1098" i="7"/>
  <c r="M1098" i="7"/>
  <c r="R1098" i="7" s="1"/>
  <c r="T1097" i="7"/>
  <c r="S1097" i="7"/>
  <c r="M1097" i="7"/>
  <c r="P1097" i="7" s="1"/>
  <c r="T1096" i="7"/>
  <c r="S1096" i="7"/>
  <c r="M1096" i="7"/>
  <c r="R1096" i="7" s="1"/>
  <c r="T1095" i="7"/>
  <c r="S1095" i="7"/>
  <c r="M1095" i="7"/>
  <c r="R1095" i="7" s="1"/>
  <c r="T1094" i="7"/>
  <c r="S1094" i="7"/>
  <c r="M1094" i="7"/>
  <c r="T1093" i="7"/>
  <c r="S1093" i="7"/>
  <c r="M1093" i="7"/>
  <c r="R1093" i="7" s="1"/>
  <c r="T1092" i="7"/>
  <c r="S1092" i="7"/>
  <c r="M1092" i="7"/>
  <c r="R1092" i="7" s="1"/>
  <c r="T1091" i="7"/>
  <c r="S1091" i="7"/>
  <c r="M1091" i="7"/>
  <c r="T1090" i="7"/>
  <c r="S1090" i="7"/>
  <c r="M1090" i="7"/>
  <c r="R1090" i="7" s="1"/>
  <c r="T1089" i="7"/>
  <c r="S1089" i="7"/>
  <c r="M1089" i="7"/>
  <c r="T1088" i="7"/>
  <c r="S1088" i="7"/>
  <c r="M1088" i="7"/>
  <c r="T1087" i="7"/>
  <c r="S1087" i="7"/>
  <c r="M1087" i="7"/>
  <c r="T1086" i="7"/>
  <c r="S1086" i="7"/>
  <c r="M1086" i="7"/>
  <c r="R1086" i="7" s="1"/>
  <c r="T1085" i="7"/>
  <c r="S1085" i="7"/>
  <c r="M1085" i="7"/>
  <c r="R1085" i="7" s="1"/>
  <c r="T1084" i="7"/>
  <c r="S1084" i="7"/>
  <c r="M1084" i="7"/>
  <c r="R1084" i="7" s="1"/>
  <c r="T1083" i="7"/>
  <c r="S1083" i="7"/>
  <c r="M1083" i="7"/>
  <c r="R1083" i="7" s="1"/>
  <c r="T1082" i="7"/>
  <c r="S1082" i="7"/>
  <c r="M1082" i="7"/>
  <c r="R1082" i="7" s="1"/>
  <c r="T1081" i="7"/>
  <c r="S1081" i="7"/>
  <c r="M1081" i="7"/>
  <c r="P1081" i="7" s="1"/>
  <c r="T1080" i="7"/>
  <c r="S1080" i="7"/>
  <c r="M1080" i="7"/>
  <c r="R1080" i="7" s="1"/>
  <c r="T1079" i="7"/>
  <c r="S1079" i="7"/>
  <c r="M1079" i="7"/>
  <c r="T1078" i="7"/>
  <c r="S1078" i="7"/>
  <c r="M1078" i="7"/>
  <c r="R1078" i="7" s="1"/>
  <c r="T1077" i="7"/>
  <c r="S1077" i="7"/>
  <c r="M1077" i="7"/>
  <c r="R1077" i="7" s="1"/>
  <c r="T1076" i="7"/>
  <c r="S1076" i="7"/>
  <c r="M1076" i="7"/>
  <c r="R1076" i="7" s="1"/>
  <c r="T1075" i="7"/>
  <c r="S1075" i="7"/>
  <c r="M1075" i="7"/>
  <c r="P1075" i="7" s="1"/>
  <c r="T1074" i="7"/>
  <c r="S1074" i="7"/>
  <c r="M1074" i="7"/>
  <c r="R1074" i="7" s="1"/>
  <c r="T1073" i="7"/>
  <c r="S1073" i="7"/>
  <c r="M1073" i="7"/>
  <c r="R1073" i="7" s="1"/>
  <c r="T1072" i="7"/>
  <c r="S1072" i="7"/>
  <c r="M1072" i="7"/>
  <c r="R1072" i="7" s="1"/>
  <c r="T1071" i="7"/>
  <c r="S1071" i="7"/>
  <c r="M1071" i="7"/>
  <c r="R1071" i="7" s="1"/>
  <c r="T1070" i="7"/>
  <c r="S1070" i="7"/>
  <c r="M1070" i="7"/>
  <c r="R1070" i="7" s="1"/>
  <c r="T1069" i="7"/>
  <c r="S1069" i="7"/>
  <c r="M1069" i="7"/>
  <c r="T1068" i="7"/>
  <c r="S1068" i="7"/>
  <c r="M1068" i="7"/>
  <c r="R1068" i="7" s="1"/>
  <c r="T1067" i="7"/>
  <c r="S1067" i="7"/>
  <c r="M1067" i="7"/>
  <c r="R1067" i="7" s="1"/>
  <c r="T1066" i="7"/>
  <c r="S1066" i="7"/>
  <c r="M1066" i="7"/>
  <c r="R1066" i="7" s="1"/>
  <c r="T1065" i="7"/>
  <c r="S1065" i="7"/>
  <c r="M1065" i="7"/>
  <c r="R1065" i="7" s="1"/>
  <c r="T1064" i="7"/>
  <c r="S1064" i="7"/>
  <c r="M1064" i="7"/>
  <c r="T1063" i="7"/>
  <c r="S1063" i="7"/>
  <c r="M1063" i="7"/>
  <c r="R1063" i="7" s="1"/>
  <c r="T1062" i="7"/>
  <c r="S1062" i="7"/>
  <c r="R1062" i="7"/>
  <c r="T1061" i="7"/>
  <c r="S1061" i="7"/>
  <c r="R1061" i="7"/>
  <c r="T1060" i="7"/>
  <c r="S1060" i="7"/>
  <c r="T1058" i="7"/>
  <c r="S1058" i="7"/>
  <c r="R1058" i="7"/>
  <c r="T1057" i="7"/>
  <c r="S1057" i="7"/>
  <c r="R1057" i="7"/>
  <c r="T1056" i="7"/>
  <c r="S1056" i="7"/>
  <c r="R1056" i="7"/>
  <c r="T1055" i="7"/>
  <c r="S1055" i="7"/>
  <c r="R1055" i="7"/>
  <c r="T1054" i="7"/>
  <c r="S1054" i="7"/>
  <c r="M1054" i="7"/>
  <c r="R1054" i="7" s="1"/>
  <c r="T1053" i="7"/>
  <c r="S1053" i="7"/>
  <c r="R1053" i="7"/>
  <c r="P1053" i="7"/>
  <c r="T1052" i="7"/>
  <c r="S1052" i="7"/>
  <c r="R1052" i="7"/>
  <c r="T1051" i="7"/>
  <c r="S1051" i="7"/>
  <c r="M1051" i="7"/>
  <c r="R1051" i="7" s="1"/>
  <c r="T1050" i="7"/>
  <c r="S1050" i="7"/>
  <c r="M1050" i="7"/>
  <c r="R1050" i="7" s="1"/>
  <c r="T1049" i="7"/>
  <c r="S1049" i="7"/>
  <c r="M1049" i="7"/>
  <c r="R1049" i="7" s="1"/>
  <c r="T1048" i="7"/>
  <c r="S1048" i="7"/>
  <c r="M1048" i="7"/>
  <c r="P1048" i="7" s="1"/>
  <c r="T1047" i="7"/>
  <c r="S1047" i="7"/>
  <c r="M1047" i="7"/>
  <c r="R1047" i="7" s="1"/>
  <c r="T1046" i="7"/>
  <c r="S1046" i="7"/>
  <c r="M1046" i="7"/>
  <c r="R1046" i="7" s="1"/>
  <c r="T1045" i="7"/>
  <c r="S1045" i="7"/>
  <c r="M1045" i="7"/>
  <c r="R1045" i="7" s="1"/>
  <c r="T1044" i="7"/>
  <c r="S1044" i="7"/>
  <c r="M1044" i="7"/>
  <c r="R1044" i="7" s="1"/>
  <c r="T1043" i="7"/>
  <c r="S1043" i="7"/>
  <c r="M1043" i="7"/>
  <c r="T1042" i="7"/>
  <c r="S1042" i="7"/>
  <c r="M1042" i="7"/>
  <c r="R1042" i="7" s="1"/>
  <c r="T1041" i="7"/>
  <c r="S1041" i="7"/>
  <c r="M1041" i="7"/>
  <c r="T1040" i="7"/>
  <c r="S1040" i="7"/>
  <c r="R1040" i="7"/>
  <c r="P1040" i="7"/>
  <c r="T1039" i="7"/>
  <c r="S1039" i="7"/>
  <c r="R1039" i="7"/>
  <c r="P1039" i="7"/>
  <c r="T1038" i="7"/>
  <c r="S1038" i="7"/>
  <c r="R1038" i="7"/>
  <c r="T1037" i="7"/>
  <c r="S1037" i="7"/>
  <c r="M1037" i="7"/>
  <c r="R1037" i="7" s="1"/>
  <c r="T1036" i="7"/>
  <c r="S1036" i="7"/>
  <c r="M1036" i="7"/>
  <c r="R1036" i="7" s="1"/>
  <c r="T1035" i="7"/>
  <c r="S1035" i="7"/>
  <c r="M1035" i="7"/>
  <c r="P1035" i="7" s="1"/>
  <c r="T1034" i="7"/>
  <c r="S1034" i="7"/>
  <c r="M1034" i="7"/>
  <c r="R1034" i="7" s="1"/>
  <c r="T1033" i="7"/>
  <c r="S1033" i="7"/>
  <c r="M1033" i="7"/>
  <c r="R1033" i="7" s="1"/>
  <c r="T1032" i="7"/>
  <c r="S1032" i="7"/>
  <c r="M1032" i="7"/>
  <c r="T1031" i="7"/>
  <c r="S1031" i="7"/>
  <c r="M1031" i="7"/>
  <c r="T1030" i="7"/>
  <c r="S1030" i="7"/>
  <c r="M1030" i="7"/>
  <c r="R1030" i="7" s="1"/>
  <c r="T1029" i="7"/>
  <c r="S1029" i="7"/>
  <c r="M1029" i="7"/>
  <c r="R1029" i="7" s="1"/>
  <c r="T1028" i="7"/>
  <c r="S1028" i="7"/>
  <c r="M1028" i="7"/>
  <c r="R1028" i="7" s="1"/>
  <c r="T1027" i="7"/>
  <c r="S1027" i="7"/>
  <c r="M1027" i="7"/>
  <c r="R1027" i="7" s="1"/>
  <c r="T1026" i="7"/>
  <c r="S1026" i="7"/>
  <c r="M1026" i="7"/>
  <c r="R1026" i="7" s="1"/>
  <c r="T1025" i="7"/>
  <c r="S1025" i="7"/>
  <c r="M1025" i="7"/>
  <c r="R1025" i="7" s="1"/>
  <c r="T1024" i="7"/>
  <c r="S1024" i="7"/>
  <c r="M1024" i="7"/>
  <c r="R1024" i="7" s="1"/>
  <c r="T1023" i="7"/>
  <c r="S1023" i="7"/>
  <c r="M1023" i="7"/>
  <c r="R1023" i="7" s="1"/>
  <c r="T1022" i="7"/>
  <c r="S1022" i="7"/>
  <c r="R1022" i="7"/>
  <c r="P1022" i="7"/>
  <c r="T1021" i="7"/>
  <c r="S1021" i="7"/>
  <c r="R1021" i="7"/>
  <c r="P1021" i="7"/>
  <c r="T1020" i="7"/>
  <c r="S1020" i="7"/>
  <c r="R1020" i="7"/>
  <c r="T1019" i="7"/>
  <c r="S1019" i="7"/>
  <c r="R1019" i="7"/>
  <c r="P1019" i="7"/>
  <c r="T1018" i="7"/>
  <c r="S1018" i="7"/>
  <c r="R1018" i="7"/>
  <c r="T1017" i="7"/>
  <c r="S1017" i="7"/>
  <c r="M1017" i="7"/>
  <c r="R1017" i="7" s="1"/>
  <c r="T1016" i="7"/>
  <c r="S1016" i="7"/>
  <c r="R1016" i="7"/>
  <c r="T1015" i="7"/>
  <c r="S1015" i="7"/>
  <c r="R1015" i="7"/>
  <c r="T1014" i="7"/>
  <c r="S1014" i="7"/>
  <c r="M1014" i="7"/>
  <c r="R1014" i="7" s="1"/>
  <c r="T1013" i="7"/>
  <c r="S1013" i="7"/>
  <c r="M1013" i="7"/>
  <c r="R1013" i="7" s="1"/>
  <c r="T1012" i="7"/>
  <c r="S1012" i="7"/>
  <c r="R1012" i="7"/>
  <c r="T1011" i="7"/>
  <c r="S1011" i="7"/>
  <c r="M1011" i="7"/>
  <c r="R1011" i="7" s="1"/>
  <c r="T1010" i="7"/>
  <c r="S1010" i="7"/>
  <c r="M1010" i="7"/>
  <c r="R1010" i="7" s="1"/>
  <c r="T1009" i="7"/>
  <c r="S1009" i="7"/>
  <c r="M1009" i="7"/>
  <c r="R1009" i="7" s="1"/>
  <c r="T1005" i="7"/>
  <c r="S1005" i="7"/>
  <c r="M1005" i="7"/>
  <c r="R1005" i="7" s="1"/>
  <c r="T1004" i="7"/>
  <c r="S1004" i="7"/>
  <c r="R1004" i="7"/>
  <c r="P1004" i="7"/>
  <c r="T1003" i="7"/>
  <c r="S1003" i="7"/>
  <c r="R1003" i="7"/>
  <c r="P1003" i="7"/>
  <c r="T1002" i="7"/>
  <c r="S1002" i="7"/>
  <c r="R1002" i="7"/>
  <c r="P1002" i="7"/>
  <c r="T1001" i="7"/>
  <c r="S1001" i="7"/>
  <c r="M1001" i="7"/>
  <c r="R1001" i="7" s="1"/>
  <c r="T1000" i="7"/>
  <c r="S1000" i="7"/>
  <c r="R1000" i="7"/>
  <c r="T999" i="7"/>
  <c r="S999" i="7"/>
  <c r="R999" i="7"/>
  <c r="P999" i="7"/>
  <c r="T998" i="7"/>
  <c r="S998" i="7"/>
  <c r="M998" i="7"/>
  <c r="R998" i="7" s="1"/>
  <c r="T997" i="7"/>
  <c r="S997" i="7"/>
  <c r="M997" i="7"/>
  <c r="R997" i="7" s="1"/>
  <c r="T996" i="7"/>
  <c r="S996" i="7"/>
  <c r="R996" i="7"/>
  <c r="P996" i="7"/>
  <c r="T995" i="7"/>
  <c r="S995" i="7"/>
  <c r="R995" i="7"/>
  <c r="P995" i="7"/>
  <c r="T994" i="7"/>
  <c r="S994" i="7"/>
  <c r="R994" i="7"/>
  <c r="P994" i="7"/>
  <c r="T993" i="7"/>
  <c r="S993" i="7"/>
  <c r="R993" i="7"/>
  <c r="P993" i="7"/>
  <c r="T992" i="7"/>
  <c r="S992" i="7"/>
  <c r="M992" i="7"/>
  <c r="R992" i="7" s="1"/>
  <c r="T991" i="7"/>
  <c r="S991" i="7"/>
  <c r="R991" i="7"/>
  <c r="P991" i="7"/>
  <c r="T990" i="7"/>
  <c r="S990" i="7"/>
  <c r="M990" i="7"/>
  <c r="P990" i="7" s="1"/>
  <c r="T989" i="7"/>
  <c r="S989" i="7"/>
  <c r="M989" i="7"/>
  <c r="R989" i="7" s="1"/>
  <c r="T988" i="7"/>
  <c r="S988" i="7"/>
  <c r="M988" i="7"/>
  <c r="R988" i="7" s="1"/>
  <c r="T987" i="7"/>
  <c r="S987" i="7"/>
  <c r="M987" i="7"/>
  <c r="R987" i="7" s="1"/>
  <c r="T986" i="7"/>
  <c r="S986" i="7"/>
  <c r="M986" i="7"/>
  <c r="R986" i="7" s="1"/>
  <c r="T985" i="7"/>
  <c r="S985" i="7"/>
  <c r="M985" i="7"/>
  <c r="R985" i="7" s="1"/>
  <c r="T984" i="7"/>
  <c r="S984" i="7"/>
  <c r="R984" i="7"/>
  <c r="P984" i="7"/>
  <c r="T983" i="7"/>
  <c r="S983" i="7"/>
  <c r="R983" i="7"/>
  <c r="T982" i="7"/>
  <c r="S982" i="7"/>
  <c r="M982" i="7"/>
  <c r="R982" i="7" s="1"/>
  <c r="T981" i="7"/>
  <c r="S981" i="7"/>
  <c r="M981" i="7"/>
  <c r="R981" i="7" s="1"/>
  <c r="T980" i="7"/>
  <c r="S980" i="7"/>
  <c r="M980" i="7"/>
  <c r="T979" i="7"/>
  <c r="S979" i="7"/>
  <c r="M979" i="7"/>
  <c r="R979" i="7" s="1"/>
  <c r="T978" i="7"/>
  <c r="S978" i="7"/>
  <c r="M978" i="7"/>
  <c r="R978" i="7" s="1"/>
  <c r="T977" i="7"/>
  <c r="S977" i="7"/>
  <c r="M977" i="7"/>
  <c r="R977" i="7" s="1"/>
  <c r="T976" i="7"/>
  <c r="S976" i="7"/>
  <c r="M976" i="7"/>
  <c r="R976" i="7" s="1"/>
  <c r="T975" i="7"/>
  <c r="S975" i="7"/>
  <c r="R975" i="7"/>
  <c r="T974" i="7"/>
  <c r="S974" i="7"/>
  <c r="M974" i="7"/>
  <c r="R974" i="7" s="1"/>
  <c r="T973" i="7"/>
  <c r="S973" i="7"/>
  <c r="M973" i="7"/>
  <c r="R973" i="7" s="1"/>
  <c r="T972" i="7"/>
  <c r="S972" i="7"/>
  <c r="R972" i="7"/>
  <c r="T971" i="7"/>
  <c r="S971" i="7"/>
  <c r="R971" i="7"/>
  <c r="P971" i="7"/>
  <c r="T970" i="7"/>
  <c r="S970" i="7"/>
  <c r="R970" i="7"/>
  <c r="T969" i="7"/>
  <c r="S969" i="7"/>
  <c r="M969" i="7"/>
  <c r="R969" i="7" s="1"/>
  <c r="T968" i="7"/>
  <c r="S968" i="7"/>
  <c r="M968" i="7"/>
  <c r="R968" i="7" s="1"/>
  <c r="T967" i="7"/>
  <c r="S967" i="7"/>
  <c r="M967" i="7"/>
  <c r="T966" i="7"/>
  <c r="S966" i="7"/>
  <c r="R966" i="7"/>
  <c r="T965" i="7"/>
  <c r="S965" i="7"/>
  <c r="M965" i="7"/>
  <c r="R965" i="7" s="1"/>
  <c r="T964" i="7"/>
  <c r="S964" i="7"/>
  <c r="M964" i="7"/>
  <c r="T963" i="7"/>
  <c r="S963" i="7"/>
  <c r="M963" i="7"/>
  <c r="R963" i="7" s="1"/>
  <c r="T962" i="7"/>
  <c r="S962" i="7"/>
  <c r="M962" i="7"/>
  <c r="P962" i="7" s="1"/>
  <c r="T961" i="7"/>
  <c r="S961" i="7"/>
  <c r="M961" i="7"/>
  <c r="R961" i="7" s="1"/>
  <c r="T960" i="7"/>
  <c r="S960" i="7"/>
  <c r="M960" i="7"/>
  <c r="T959" i="7"/>
  <c r="S959" i="7"/>
  <c r="M959" i="7"/>
  <c r="R959" i="7" s="1"/>
  <c r="T958" i="7"/>
  <c r="S958" i="7"/>
  <c r="M958" i="7"/>
  <c r="R958" i="7" s="1"/>
  <c r="T957" i="7"/>
  <c r="S957" i="7"/>
  <c r="M957" i="7"/>
  <c r="R957" i="7" s="1"/>
  <c r="T956" i="7"/>
  <c r="S956" i="7"/>
  <c r="R956" i="7"/>
  <c r="P956" i="7"/>
  <c r="T955" i="7"/>
  <c r="S955" i="7"/>
  <c r="R955" i="7"/>
  <c r="T954" i="7"/>
  <c r="S954" i="7"/>
  <c r="R954" i="7"/>
  <c r="T953" i="7"/>
  <c r="S953" i="7"/>
  <c r="M953" i="7"/>
  <c r="R953" i="7" s="1"/>
  <c r="T952" i="7"/>
  <c r="S952" i="7"/>
  <c r="M952" i="7"/>
  <c r="T951" i="7"/>
  <c r="S951" i="7"/>
  <c r="R951" i="7"/>
  <c r="T950" i="7"/>
  <c r="S950" i="7"/>
  <c r="M950" i="7"/>
  <c r="R950" i="7" s="1"/>
  <c r="T949" i="7"/>
  <c r="S949" i="7"/>
  <c r="R949" i="7"/>
  <c r="P949" i="7"/>
  <c r="T948" i="7"/>
  <c r="S948" i="7"/>
  <c r="R948" i="7"/>
  <c r="P948" i="7"/>
  <c r="T947" i="7"/>
  <c r="S947" i="7"/>
  <c r="M947" i="7"/>
  <c r="P947" i="7" s="1"/>
  <c r="T946" i="7"/>
  <c r="S946" i="7"/>
  <c r="M946" i="7"/>
  <c r="T945" i="7"/>
  <c r="S945" i="7"/>
  <c r="M945" i="7"/>
  <c r="R945" i="7" s="1"/>
  <c r="T944" i="7"/>
  <c r="S944" i="7"/>
  <c r="M944" i="7"/>
  <c r="R944" i="7" s="1"/>
  <c r="T943" i="7"/>
  <c r="S943" i="7"/>
  <c r="M943" i="7"/>
  <c r="P943" i="7" s="1"/>
  <c r="T942" i="7"/>
  <c r="S942" i="7"/>
  <c r="M942" i="7"/>
  <c r="R942" i="7" s="1"/>
  <c r="T941" i="7"/>
  <c r="S941" i="7"/>
  <c r="M941" i="7"/>
  <c r="R941" i="7" s="1"/>
  <c r="T940" i="7"/>
  <c r="S940" i="7"/>
  <c r="M940" i="7"/>
  <c r="T939" i="7"/>
  <c r="S939" i="7"/>
  <c r="M939" i="7"/>
  <c r="R939" i="7" s="1"/>
  <c r="T938" i="7"/>
  <c r="S938" i="7"/>
  <c r="R938" i="7"/>
  <c r="T937" i="7"/>
  <c r="S937" i="7"/>
  <c r="M937" i="7"/>
  <c r="R937" i="7" s="1"/>
  <c r="T936" i="7"/>
  <c r="S936" i="7"/>
  <c r="M936" i="7"/>
  <c r="R936" i="7" s="1"/>
  <c r="T935" i="7"/>
  <c r="S935" i="7"/>
  <c r="M935" i="7"/>
  <c r="T934" i="7"/>
  <c r="S934" i="7"/>
  <c r="R934" i="7"/>
  <c r="T933" i="7"/>
  <c r="S933" i="7"/>
  <c r="M933" i="7"/>
  <c r="R933" i="7" s="1"/>
  <c r="T932" i="7"/>
  <c r="S932" i="7"/>
  <c r="R932" i="7"/>
  <c r="T931" i="7"/>
  <c r="S931" i="7"/>
  <c r="M931" i="7"/>
  <c r="T930" i="7"/>
  <c r="S930" i="7"/>
  <c r="M930" i="7"/>
  <c r="R930" i="7" s="1"/>
  <c r="T929" i="7"/>
  <c r="S929" i="7"/>
  <c r="M929" i="7"/>
  <c r="T928" i="7"/>
  <c r="S928" i="7"/>
  <c r="R928" i="7"/>
  <c r="T927" i="7"/>
  <c r="S927" i="7"/>
  <c r="M927" i="7"/>
  <c r="T926" i="7"/>
  <c r="S926" i="7"/>
  <c r="M926" i="7"/>
  <c r="T925" i="7"/>
  <c r="S925" i="7"/>
  <c r="M925" i="7"/>
  <c r="R925" i="7" s="1"/>
  <c r="T924" i="7"/>
  <c r="S924" i="7"/>
  <c r="M924" i="7"/>
  <c r="P924" i="7" s="1"/>
  <c r="T923" i="7"/>
  <c r="S923" i="7"/>
  <c r="M923" i="7"/>
  <c r="T922" i="7"/>
  <c r="S922" i="7"/>
  <c r="M922" i="7"/>
  <c r="R922" i="7" s="1"/>
  <c r="T921" i="7"/>
  <c r="S921" i="7"/>
  <c r="M921" i="7"/>
  <c r="P921" i="7" s="1"/>
  <c r="T920" i="7"/>
  <c r="S920" i="7"/>
  <c r="R920" i="7"/>
  <c r="P920" i="7"/>
  <c r="T919" i="7"/>
  <c r="S919" i="7"/>
  <c r="R919" i="7"/>
  <c r="T918" i="7"/>
  <c r="S918" i="7"/>
  <c r="M918" i="7"/>
  <c r="P918" i="7" s="1"/>
  <c r="T917" i="7"/>
  <c r="S917" i="7"/>
  <c r="R917" i="7"/>
  <c r="P917" i="7"/>
  <c r="T916" i="7"/>
  <c r="S916" i="7"/>
  <c r="R916" i="7"/>
  <c r="T915" i="7"/>
  <c r="S915" i="7"/>
  <c r="M915" i="7"/>
  <c r="T914" i="7"/>
  <c r="S914" i="7"/>
  <c r="M914" i="7"/>
  <c r="R914" i="7" s="1"/>
  <c r="T913" i="7"/>
  <c r="S913" i="7"/>
  <c r="M913" i="7"/>
  <c r="R913" i="7" s="1"/>
  <c r="T912" i="7"/>
  <c r="S912" i="7"/>
  <c r="M912" i="7"/>
  <c r="R912" i="7" s="1"/>
  <c r="T911" i="7"/>
  <c r="S911" i="7"/>
  <c r="M911" i="7"/>
  <c r="R911" i="7" s="1"/>
  <c r="T910" i="7"/>
  <c r="S910" i="7"/>
  <c r="M910" i="7"/>
  <c r="R910" i="7" s="1"/>
  <c r="T909" i="7"/>
  <c r="S909" i="7"/>
  <c r="M909" i="7"/>
  <c r="R909" i="7" s="1"/>
  <c r="T908" i="7"/>
  <c r="S908" i="7"/>
  <c r="M908" i="7"/>
  <c r="R908" i="7" s="1"/>
  <c r="T907" i="7"/>
  <c r="S907" i="7"/>
  <c r="R907" i="7"/>
  <c r="T906" i="7"/>
  <c r="S906" i="7"/>
  <c r="M906" i="7"/>
  <c r="R906" i="7" s="1"/>
  <c r="T905" i="7"/>
  <c r="S905" i="7"/>
  <c r="M905" i="7"/>
  <c r="R905" i="7" s="1"/>
  <c r="T904" i="7"/>
  <c r="S904" i="7"/>
  <c r="R904" i="7"/>
  <c r="T903" i="7"/>
  <c r="S903" i="7"/>
  <c r="R903" i="7"/>
  <c r="P903" i="7"/>
  <c r="T902" i="7"/>
  <c r="S902" i="7"/>
  <c r="M902" i="7"/>
  <c r="P902" i="7" s="1"/>
  <c r="T901" i="7"/>
  <c r="S901" i="7"/>
  <c r="M901" i="7"/>
  <c r="R901" i="7" s="1"/>
  <c r="T900" i="7"/>
  <c r="S900" i="7"/>
  <c r="M900" i="7"/>
  <c r="R900" i="7" s="1"/>
  <c r="T899" i="7"/>
  <c r="S899" i="7"/>
  <c r="R899" i="7"/>
  <c r="P899" i="7"/>
  <c r="T898" i="7"/>
  <c r="S898" i="7"/>
  <c r="R898" i="7"/>
  <c r="T897" i="7"/>
  <c r="S897" i="7"/>
  <c r="M897" i="7"/>
  <c r="R897" i="7" s="1"/>
  <c r="T896" i="7"/>
  <c r="S896" i="7"/>
  <c r="M896" i="7"/>
  <c r="R896" i="7" s="1"/>
  <c r="T895" i="7"/>
  <c r="S895" i="7"/>
  <c r="M895" i="7"/>
  <c r="R895" i="7" s="1"/>
  <c r="T894" i="7"/>
  <c r="S894" i="7"/>
  <c r="M894" i="7"/>
  <c r="R894" i="7" s="1"/>
  <c r="T893" i="7"/>
  <c r="S893" i="7"/>
  <c r="R893" i="7"/>
  <c r="T892" i="7"/>
  <c r="S892" i="7"/>
  <c r="R892" i="7"/>
  <c r="T891" i="7"/>
  <c r="S891" i="7"/>
  <c r="M891" i="7"/>
  <c r="P891" i="7" s="1"/>
  <c r="T890" i="7"/>
  <c r="S890" i="7"/>
  <c r="R890" i="7"/>
  <c r="P890" i="7"/>
  <c r="T889" i="7"/>
  <c r="S889" i="7"/>
  <c r="R889" i="7"/>
  <c r="P889" i="7"/>
  <c r="T888" i="7"/>
  <c r="S888" i="7"/>
  <c r="M888" i="7"/>
  <c r="R888" i="7" s="1"/>
  <c r="T887" i="7"/>
  <c r="S887" i="7"/>
  <c r="M887" i="7"/>
  <c r="R887" i="7" s="1"/>
  <c r="T886" i="7"/>
  <c r="S886" i="7"/>
  <c r="R886" i="7"/>
  <c r="T885" i="7"/>
  <c r="S885" i="7"/>
  <c r="M885" i="7"/>
  <c r="R885" i="7" s="1"/>
  <c r="T884" i="7"/>
  <c r="S884" i="7"/>
  <c r="M884" i="7"/>
  <c r="P884" i="7" s="1"/>
  <c r="T883" i="7"/>
  <c r="S883" i="7"/>
  <c r="R883" i="7"/>
  <c r="P883" i="7"/>
  <c r="T882" i="7"/>
  <c r="S882" i="7"/>
  <c r="R882" i="7"/>
  <c r="T881" i="7"/>
  <c r="S881" i="7"/>
  <c r="M881" i="7"/>
  <c r="P881" i="7" s="1"/>
  <c r="T880" i="7"/>
  <c r="S880" i="7"/>
  <c r="R880" i="7"/>
  <c r="P880" i="7"/>
  <c r="T879" i="7"/>
  <c r="S879" i="7"/>
  <c r="R879" i="7"/>
  <c r="P879" i="7"/>
  <c r="T878" i="7"/>
  <c r="S878" i="7"/>
  <c r="R878" i="7"/>
  <c r="P878" i="7"/>
  <c r="T877" i="7"/>
  <c r="S877" i="7"/>
  <c r="R877" i="7"/>
  <c r="P877" i="7"/>
  <c r="T876" i="7"/>
  <c r="S876" i="7"/>
  <c r="R876" i="7"/>
  <c r="T875" i="7"/>
  <c r="S875" i="7"/>
  <c r="M875" i="7"/>
  <c r="R875" i="7" s="1"/>
  <c r="T874" i="7"/>
  <c r="S874" i="7"/>
  <c r="M874" i="7"/>
  <c r="R874" i="7" s="1"/>
  <c r="T873" i="7"/>
  <c r="S873" i="7"/>
  <c r="M873" i="7"/>
  <c r="P873" i="7" s="1"/>
  <c r="T872" i="7"/>
  <c r="S872" i="7"/>
  <c r="M872" i="7"/>
  <c r="R872" i="7" s="1"/>
  <c r="T871" i="7"/>
  <c r="S871" i="7"/>
  <c r="M871" i="7"/>
  <c r="R871" i="7" s="1"/>
  <c r="T870" i="7"/>
  <c r="S870" i="7"/>
  <c r="M870" i="7"/>
  <c r="R870" i="7" s="1"/>
  <c r="T869" i="7"/>
  <c r="S869" i="7"/>
  <c r="M869" i="7"/>
  <c r="R869" i="7" s="1"/>
  <c r="T868" i="7"/>
  <c r="S868" i="7"/>
  <c r="M868" i="7"/>
  <c r="R868" i="7" s="1"/>
  <c r="T867" i="7"/>
  <c r="S867" i="7"/>
  <c r="M867" i="7"/>
  <c r="T866" i="7"/>
  <c r="S866" i="7"/>
  <c r="M866" i="7"/>
  <c r="T865" i="7"/>
  <c r="S865" i="7"/>
  <c r="M865" i="7"/>
  <c r="R865" i="7" s="1"/>
  <c r="T864" i="7"/>
  <c r="S864" i="7"/>
  <c r="M864" i="7"/>
  <c r="R864" i="7" s="1"/>
  <c r="T863" i="7"/>
  <c r="S863" i="7"/>
  <c r="M863" i="7"/>
  <c r="R863" i="7" s="1"/>
  <c r="T862" i="7"/>
  <c r="S862" i="7"/>
  <c r="M862" i="7"/>
  <c r="P862" i="7" s="1"/>
  <c r="T861" i="7"/>
  <c r="S861" i="7"/>
  <c r="M861" i="7"/>
  <c r="T860" i="7"/>
  <c r="S860" i="7"/>
  <c r="M860" i="7"/>
  <c r="R860" i="7" s="1"/>
  <c r="T859" i="7"/>
  <c r="S859" i="7"/>
  <c r="M859" i="7"/>
  <c r="R859" i="7" s="1"/>
  <c r="T858" i="7"/>
  <c r="S858" i="7"/>
  <c r="M858" i="7"/>
  <c r="R858" i="7" s="1"/>
  <c r="T857" i="7"/>
  <c r="S857" i="7"/>
  <c r="R857" i="7"/>
  <c r="T856" i="7"/>
  <c r="S856" i="7"/>
  <c r="R856" i="7"/>
  <c r="P856" i="7"/>
  <c r="T855" i="7"/>
  <c r="S855" i="7"/>
  <c r="M855" i="7"/>
  <c r="R855" i="7" s="1"/>
  <c r="T854" i="7"/>
  <c r="S854" i="7"/>
  <c r="M854" i="7"/>
  <c r="T853" i="7"/>
  <c r="S853" i="7"/>
  <c r="M853" i="7"/>
  <c r="R853" i="7" s="1"/>
  <c r="T852" i="7"/>
  <c r="S852" i="7"/>
  <c r="M852" i="7"/>
  <c r="R852" i="7" s="1"/>
  <c r="T851" i="7"/>
  <c r="S851" i="7"/>
  <c r="M851" i="7"/>
  <c r="R851" i="7" s="1"/>
  <c r="T850" i="7"/>
  <c r="S850" i="7"/>
  <c r="M850" i="7"/>
  <c r="T849" i="7"/>
  <c r="S849" i="7"/>
  <c r="M849" i="7"/>
  <c r="T848" i="7"/>
  <c r="S848" i="7"/>
  <c r="M848" i="7"/>
  <c r="P848" i="7" s="1"/>
  <c r="T847" i="7"/>
  <c r="S847" i="7"/>
  <c r="M847" i="7"/>
  <c r="R847" i="7" s="1"/>
  <c r="T846" i="7"/>
  <c r="S846" i="7"/>
  <c r="M846" i="7"/>
  <c r="T845" i="7"/>
  <c r="S845" i="7"/>
  <c r="M845" i="7"/>
  <c r="R845" i="7" s="1"/>
  <c r="T844" i="7"/>
  <c r="S844" i="7"/>
  <c r="M844" i="7"/>
  <c r="T843" i="7"/>
  <c r="S843" i="7"/>
  <c r="M843" i="7"/>
  <c r="R843" i="7" s="1"/>
  <c r="T842" i="7"/>
  <c r="S842" i="7"/>
  <c r="R842" i="7"/>
  <c r="P842" i="7"/>
  <c r="T841" i="7"/>
  <c r="S841" i="7"/>
  <c r="M841" i="7"/>
  <c r="T840" i="7"/>
  <c r="S840" i="7"/>
  <c r="R840" i="7"/>
  <c r="P840" i="7"/>
  <c r="T839" i="7"/>
  <c r="S839" i="7"/>
  <c r="M839" i="7"/>
  <c r="T838" i="7"/>
  <c r="S838" i="7"/>
  <c r="R838" i="7"/>
  <c r="T837" i="7"/>
  <c r="S837" i="7"/>
  <c r="R837" i="7"/>
  <c r="T836" i="7"/>
  <c r="S836" i="7"/>
  <c r="R836" i="7"/>
  <c r="P836" i="7"/>
  <c r="T835" i="7"/>
  <c r="S835" i="7"/>
  <c r="R835" i="7"/>
  <c r="P835" i="7"/>
  <c r="T834" i="7"/>
  <c r="S834" i="7"/>
  <c r="M834" i="7"/>
  <c r="T833" i="7"/>
  <c r="S833" i="7"/>
  <c r="M833" i="7"/>
  <c r="R833" i="7" s="1"/>
  <c r="T832" i="7"/>
  <c r="S832" i="7"/>
  <c r="M832" i="7"/>
  <c r="R832" i="7" s="1"/>
  <c r="T831" i="7"/>
  <c r="S831" i="7"/>
  <c r="M831" i="7"/>
  <c r="R831" i="7" s="1"/>
  <c r="T830" i="7"/>
  <c r="S830" i="7"/>
  <c r="M830" i="7"/>
  <c r="R830" i="7" s="1"/>
  <c r="T829" i="7"/>
  <c r="S829" i="7"/>
  <c r="M829" i="7"/>
  <c r="T828" i="7"/>
  <c r="S828" i="7"/>
  <c r="M828" i="7"/>
  <c r="R828" i="7" s="1"/>
  <c r="T827" i="7"/>
  <c r="S827" i="7"/>
  <c r="R827" i="7"/>
  <c r="P827" i="7"/>
  <c r="T826" i="7"/>
  <c r="S826" i="7"/>
  <c r="M826" i="7"/>
  <c r="R826" i="7" s="1"/>
  <c r="T825" i="7"/>
  <c r="S825" i="7"/>
  <c r="R825" i="7"/>
  <c r="P825" i="7"/>
  <c r="T824" i="7"/>
  <c r="S824" i="7"/>
  <c r="R824" i="7"/>
  <c r="T823" i="7"/>
  <c r="S823" i="7"/>
  <c r="M823" i="7"/>
  <c r="R823" i="7" s="1"/>
  <c r="T822" i="7"/>
  <c r="S822" i="7"/>
  <c r="R822" i="7"/>
  <c r="P822" i="7"/>
  <c r="T821" i="7"/>
  <c r="S821" i="7"/>
  <c r="M821" i="7"/>
  <c r="R821" i="7" s="1"/>
  <c r="T820" i="7"/>
  <c r="S820" i="7"/>
  <c r="R820" i="7"/>
  <c r="P820" i="7"/>
  <c r="T819" i="7"/>
  <c r="S819" i="7"/>
  <c r="M819" i="7"/>
  <c r="P819" i="7" s="1"/>
  <c r="T818" i="7"/>
  <c r="S818" i="7"/>
  <c r="R818" i="7"/>
  <c r="T817" i="7"/>
  <c r="S817" i="7"/>
  <c r="M817" i="7"/>
  <c r="R817" i="7" s="1"/>
  <c r="T816" i="7"/>
  <c r="S816" i="7"/>
  <c r="R816" i="7"/>
  <c r="P816" i="7"/>
  <c r="T815" i="7"/>
  <c r="S815" i="7"/>
  <c r="R815" i="7"/>
  <c r="P815" i="7"/>
  <c r="T814" i="7"/>
  <c r="S814" i="7"/>
  <c r="R814" i="7"/>
  <c r="T813" i="7"/>
  <c r="S813" i="7"/>
  <c r="R813" i="7"/>
  <c r="P813" i="7"/>
  <c r="T812" i="7"/>
  <c r="S812" i="7"/>
  <c r="M812" i="7"/>
  <c r="T811" i="7"/>
  <c r="S811" i="7"/>
  <c r="M811" i="7"/>
  <c r="R811" i="7" s="1"/>
  <c r="T810" i="7"/>
  <c r="S810" i="7"/>
  <c r="M810" i="7"/>
  <c r="P810" i="7" s="1"/>
  <c r="T809" i="7"/>
  <c r="S809" i="7"/>
  <c r="R809" i="7"/>
  <c r="T808" i="7"/>
  <c r="S808" i="7"/>
  <c r="R808" i="7"/>
  <c r="T807" i="7"/>
  <c r="S807" i="7"/>
  <c r="R807" i="7"/>
  <c r="P807" i="7"/>
  <c r="T806" i="7"/>
  <c r="S806" i="7"/>
  <c r="R806" i="7"/>
  <c r="T805" i="7"/>
  <c r="S805" i="7"/>
  <c r="R805" i="7"/>
  <c r="P805" i="7"/>
  <c r="T804" i="7"/>
  <c r="S804" i="7"/>
  <c r="R804" i="7"/>
  <c r="P804" i="7"/>
  <c r="T803" i="7"/>
  <c r="S803" i="7"/>
  <c r="R803" i="7"/>
  <c r="P803" i="7"/>
  <c r="T802" i="7"/>
  <c r="S802" i="7"/>
  <c r="R802" i="7"/>
  <c r="T801" i="7"/>
  <c r="S801" i="7"/>
  <c r="R801" i="7"/>
  <c r="P801" i="7"/>
  <c r="T800" i="7"/>
  <c r="S800" i="7"/>
  <c r="R800" i="7"/>
  <c r="P800" i="7"/>
  <c r="T799" i="7"/>
  <c r="S799" i="7"/>
  <c r="R799" i="7"/>
  <c r="T798" i="7"/>
  <c r="S798" i="7"/>
  <c r="R798" i="7"/>
  <c r="P798" i="7"/>
  <c r="T797" i="7"/>
  <c r="S797" i="7"/>
  <c r="R797" i="7"/>
  <c r="T796" i="7"/>
  <c r="S796" i="7"/>
  <c r="R796" i="7"/>
  <c r="P796" i="7"/>
  <c r="T795" i="7"/>
  <c r="S795" i="7"/>
  <c r="M795" i="7"/>
  <c r="R795" i="7" s="1"/>
  <c r="T794" i="7"/>
  <c r="S794" i="7"/>
  <c r="M794" i="7"/>
  <c r="R794" i="7" s="1"/>
  <c r="T793" i="7"/>
  <c r="S793" i="7"/>
  <c r="R793" i="7"/>
  <c r="T792" i="7"/>
  <c r="S792" i="7"/>
  <c r="R792" i="7"/>
  <c r="T791" i="7"/>
  <c r="S791" i="7"/>
  <c r="M791" i="7"/>
  <c r="T790" i="7"/>
  <c r="S790" i="7"/>
  <c r="R790" i="7"/>
  <c r="T789" i="7"/>
  <c r="S789" i="7"/>
  <c r="R789" i="7"/>
  <c r="T788" i="7"/>
  <c r="S788" i="7"/>
  <c r="R788" i="7"/>
  <c r="P788" i="7"/>
  <c r="T787" i="7"/>
  <c r="S787" i="7"/>
  <c r="M787" i="7"/>
  <c r="R787" i="7" s="1"/>
  <c r="T786" i="7"/>
  <c r="S786" i="7"/>
  <c r="M786" i="7"/>
  <c r="P786" i="7" s="1"/>
  <c r="T785" i="7"/>
  <c r="S785" i="7"/>
  <c r="R785" i="7"/>
  <c r="T784" i="7"/>
  <c r="S784" i="7"/>
  <c r="R784" i="7"/>
  <c r="T783" i="7"/>
  <c r="S783" i="7"/>
  <c r="R783" i="7"/>
  <c r="T782" i="7"/>
  <c r="S782" i="7"/>
  <c r="M782" i="7"/>
  <c r="R782" i="7" s="1"/>
  <c r="T781" i="7"/>
  <c r="S781" i="7"/>
  <c r="M781" i="7"/>
  <c r="R781" i="7" s="1"/>
  <c r="T780" i="7"/>
  <c r="S780" i="7"/>
  <c r="R780" i="7"/>
  <c r="T779" i="7"/>
  <c r="S779" i="7"/>
  <c r="R779" i="7"/>
  <c r="P779" i="7"/>
  <c r="T778" i="7"/>
  <c r="S778" i="7"/>
  <c r="M778" i="7"/>
  <c r="R778" i="7" s="1"/>
  <c r="T777" i="7"/>
  <c r="S777" i="7"/>
  <c r="M777" i="7"/>
  <c r="R777" i="7" s="1"/>
  <c r="T776" i="7"/>
  <c r="S776" i="7"/>
  <c r="R776" i="7"/>
  <c r="P776" i="7"/>
  <c r="T775" i="7"/>
  <c r="S775" i="7"/>
  <c r="R775" i="7"/>
  <c r="T774" i="7"/>
  <c r="S774" i="7"/>
  <c r="R774" i="7"/>
  <c r="T773" i="7"/>
  <c r="S773" i="7"/>
  <c r="M773" i="7"/>
  <c r="R773" i="7" s="1"/>
  <c r="T772" i="7"/>
  <c r="S772" i="7"/>
  <c r="M772" i="7"/>
  <c r="T771" i="7"/>
  <c r="S771" i="7"/>
  <c r="R771" i="7"/>
  <c r="T770" i="7"/>
  <c r="S770" i="7"/>
  <c r="M770" i="7"/>
  <c r="T769" i="7"/>
  <c r="S769" i="7"/>
  <c r="R769" i="7"/>
  <c r="T768" i="7"/>
  <c r="S768" i="7"/>
  <c r="M768" i="7"/>
  <c r="T767" i="7"/>
  <c r="S767" i="7"/>
  <c r="M767" i="7"/>
  <c r="P767" i="7" s="1"/>
  <c r="T766" i="7"/>
  <c r="S766" i="7"/>
  <c r="M766" i="7"/>
  <c r="T765" i="7"/>
  <c r="S765" i="7"/>
  <c r="R765" i="7"/>
  <c r="T764" i="7"/>
  <c r="S764" i="7"/>
  <c r="M764" i="7"/>
  <c r="T763" i="7"/>
  <c r="S763" i="7"/>
  <c r="M763" i="7"/>
  <c r="T762" i="7"/>
  <c r="S762" i="7"/>
  <c r="M762" i="7"/>
  <c r="R762" i="7" s="1"/>
  <c r="T761" i="7"/>
  <c r="S761" i="7"/>
  <c r="M761" i="7"/>
  <c r="T760" i="7"/>
  <c r="S760" i="7"/>
  <c r="M760" i="7"/>
  <c r="R760" i="7" s="1"/>
  <c r="T759" i="7"/>
  <c r="S759" i="7"/>
  <c r="M759" i="7"/>
  <c r="R759" i="7" s="1"/>
  <c r="T758" i="7"/>
  <c r="S758" i="7"/>
  <c r="M758" i="7"/>
  <c r="R758" i="7" s="1"/>
  <c r="T757" i="7"/>
  <c r="S757" i="7"/>
  <c r="M757" i="7"/>
  <c r="R757" i="7" s="1"/>
  <c r="T756" i="7"/>
  <c r="S756" i="7"/>
  <c r="M756" i="7"/>
  <c r="R756" i="7" s="1"/>
  <c r="T755" i="7"/>
  <c r="S755" i="7"/>
  <c r="M755" i="7"/>
  <c r="R755" i="7" s="1"/>
  <c r="T754" i="7"/>
  <c r="S754" i="7"/>
  <c r="M754" i="7"/>
  <c r="R754" i="7" s="1"/>
  <c r="T753" i="7"/>
  <c r="S753" i="7"/>
  <c r="M753" i="7"/>
  <c r="P753" i="7" s="1"/>
  <c r="T752" i="7"/>
  <c r="S752" i="7"/>
  <c r="M752" i="7"/>
  <c r="R752" i="7" s="1"/>
  <c r="T751" i="7"/>
  <c r="S751" i="7"/>
  <c r="M751" i="7"/>
  <c r="R751" i="7" s="1"/>
  <c r="T750" i="7"/>
  <c r="S750" i="7"/>
  <c r="M750" i="7"/>
  <c r="R750" i="7" s="1"/>
  <c r="T749" i="7"/>
  <c r="S749" i="7"/>
  <c r="M749" i="7"/>
  <c r="R749" i="7" s="1"/>
  <c r="T748" i="7"/>
  <c r="S748" i="7"/>
  <c r="M748" i="7"/>
  <c r="P748" i="7" s="1"/>
  <c r="T747" i="7"/>
  <c r="S747" i="7"/>
  <c r="M747" i="7"/>
  <c r="R747" i="7" s="1"/>
  <c r="T746" i="7"/>
  <c r="S746" i="7"/>
  <c r="M746" i="7"/>
  <c r="R746" i="7" s="1"/>
  <c r="T745" i="7"/>
  <c r="S745" i="7"/>
  <c r="M745" i="7"/>
  <c r="R745" i="7" s="1"/>
  <c r="T744" i="7"/>
  <c r="S744" i="7"/>
  <c r="M744" i="7"/>
  <c r="R744" i="7" s="1"/>
  <c r="T743" i="7"/>
  <c r="S743" i="7"/>
  <c r="M743" i="7"/>
  <c r="R743" i="7" s="1"/>
  <c r="T742" i="7"/>
  <c r="S742" i="7"/>
  <c r="M742" i="7"/>
  <c r="R742" i="7" s="1"/>
  <c r="T741" i="7"/>
  <c r="S741" i="7"/>
  <c r="M741" i="7"/>
  <c r="R741" i="7" s="1"/>
  <c r="T740" i="7"/>
  <c r="S740" i="7"/>
  <c r="M740" i="7"/>
  <c r="T739" i="7"/>
  <c r="S739" i="7"/>
  <c r="M739" i="7"/>
  <c r="R739" i="7" s="1"/>
  <c r="T738" i="7"/>
  <c r="S738" i="7"/>
  <c r="M738" i="7"/>
  <c r="R738" i="7" s="1"/>
  <c r="T737" i="7"/>
  <c r="S737" i="7"/>
  <c r="M737" i="7"/>
  <c r="R737" i="7" s="1"/>
  <c r="T736" i="7"/>
  <c r="S736" i="7"/>
  <c r="M736" i="7"/>
  <c r="T735" i="7"/>
  <c r="S735" i="7"/>
  <c r="M735" i="7"/>
  <c r="T734" i="7"/>
  <c r="S734" i="7"/>
  <c r="M734" i="7"/>
  <c r="T733" i="7"/>
  <c r="S733" i="7"/>
  <c r="M733" i="7"/>
  <c r="R733" i="7" s="1"/>
  <c r="T732" i="7"/>
  <c r="S732" i="7"/>
  <c r="M732" i="7"/>
  <c r="P732" i="7" s="1"/>
  <c r="T731" i="7"/>
  <c r="S731" i="7"/>
  <c r="M731" i="7"/>
  <c r="T730" i="7"/>
  <c r="S730" i="7"/>
  <c r="M730" i="7"/>
  <c r="R730" i="7" s="1"/>
  <c r="T729" i="7"/>
  <c r="S729" i="7"/>
  <c r="M729" i="7"/>
  <c r="T728" i="7"/>
  <c r="S728" i="7"/>
  <c r="M728" i="7"/>
  <c r="R728" i="7" s="1"/>
  <c r="T727" i="7"/>
  <c r="S727" i="7"/>
  <c r="M727" i="7"/>
  <c r="P727" i="7" s="1"/>
  <c r="T726" i="7"/>
  <c r="S726" i="7"/>
  <c r="M726" i="7"/>
  <c r="T725" i="7"/>
  <c r="S725" i="7"/>
  <c r="M725" i="7"/>
  <c r="T724" i="7"/>
  <c r="S724" i="7"/>
  <c r="M724" i="7"/>
  <c r="R724" i="7" s="1"/>
  <c r="T723" i="7"/>
  <c r="S723" i="7"/>
  <c r="M723" i="7"/>
  <c r="R723" i="7" s="1"/>
  <c r="T722" i="7"/>
  <c r="S722" i="7"/>
  <c r="M722" i="7"/>
  <c r="P722" i="7" s="1"/>
  <c r="T721" i="7"/>
  <c r="S721" i="7"/>
  <c r="M721" i="7"/>
  <c r="T720" i="7"/>
  <c r="S720" i="7"/>
  <c r="M720" i="7"/>
  <c r="R720" i="7" s="1"/>
  <c r="T719" i="7"/>
  <c r="S719" i="7"/>
  <c r="M719" i="7"/>
  <c r="P719" i="7" s="1"/>
  <c r="T718" i="7"/>
  <c r="S718" i="7"/>
  <c r="M718" i="7"/>
  <c r="T717" i="7"/>
  <c r="S717" i="7"/>
  <c r="M717" i="7"/>
  <c r="R717" i="7" s="1"/>
  <c r="T716" i="7"/>
  <c r="S716" i="7"/>
  <c r="M716" i="7"/>
  <c r="T715" i="7"/>
  <c r="S715" i="7"/>
  <c r="M715" i="7"/>
  <c r="R715" i="7" s="1"/>
  <c r="T714" i="7"/>
  <c r="S714" i="7"/>
  <c r="M714" i="7"/>
  <c r="P714" i="7" s="1"/>
  <c r="T713" i="7"/>
  <c r="S713" i="7"/>
  <c r="M713" i="7"/>
  <c r="T712" i="7"/>
  <c r="S712" i="7"/>
  <c r="M712" i="7"/>
  <c r="R712" i="7" s="1"/>
  <c r="T711" i="7"/>
  <c r="S711" i="7"/>
  <c r="M711" i="7"/>
  <c r="R711" i="7" s="1"/>
  <c r="T710" i="7"/>
  <c r="S710" i="7"/>
  <c r="M710" i="7"/>
  <c r="T709" i="7"/>
  <c r="S709" i="7"/>
  <c r="M709" i="7"/>
  <c r="R709" i="7" s="1"/>
  <c r="T708" i="7"/>
  <c r="S708" i="7"/>
  <c r="M708" i="7"/>
  <c r="R708" i="7" s="1"/>
  <c r="T707" i="7"/>
  <c r="S707" i="7"/>
  <c r="M707" i="7"/>
  <c r="P707" i="7" s="1"/>
  <c r="T706" i="7"/>
  <c r="S706" i="7"/>
  <c r="M706" i="7"/>
  <c r="T705" i="7"/>
  <c r="S705" i="7"/>
  <c r="M705" i="7"/>
  <c r="T704" i="7"/>
  <c r="S704" i="7"/>
  <c r="M704" i="7"/>
  <c r="R704" i="7" s="1"/>
  <c r="T703" i="7"/>
  <c r="S703" i="7"/>
  <c r="M703" i="7"/>
  <c r="R703" i="7" s="1"/>
  <c r="T702" i="7"/>
  <c r="S702" i="7"/>
  <c r="M702" i="7"/>
  <c r="P702" i="7" s="1"/>
  <c r="T701" i="7"/>
  <c r="S701" i="7"/>
  <c r="M701" i="7"/>
  <c r="T700" i="7"/>
  <c r="S700" i="7"/>
  <c r="M700" i="7"/>
  <c r="T699" i="7"/>
  <c r="S699" i="7"/>
  <c r="M699" i="7"/>
  <c r="R699" i="7" s="1"/>
  <c r="T698" i="7"/>
  <c r="S698" i="7"/>
  <c r="M698" i="7"/>
  <c r="R698" i="7" s="1"/>
  <c r="T697" i="7"/>
  <c r="S697" i="7"/>
  <c r="M697" i="7"/>
  <c r="P697" i="7" s="1"/>
  <c r="T696" i="7"/>
  <c r="S696" i="7"/>
  <c r="M696" i="7"/>
  <c r="T695" i="7"/>
  <c r="S695" i="7"/>
  <c r="M695" i="7"/>
  <c r="R695" i="7" s="1"/>
  <c r="T694" i="7"/>
  <c r="S694" i="7"/>
  <c r="R694" i="7"/>
  <c r="P694" i="7"/>
  <c r="T693" i="7"/>
  <c r="S693" i="7"/>
  <c r="M693" i="7"/>
  <c r="T692" i="7"/>
  <c r="S692" i="7"/>
  <c r="M692" i="7"/>
  <c r="R692" i="7" s="1"/>
  <c r="T691" i="7"/>
  <c r="S691" i="7"/>
  <c r="M691" i="7"/>
  <c r="P691" i="7" s="1"/>
  <c r="T690" i="7"/>
  <c r="S690" i="7"/>
  <c r="M690" i="7"/>
  <c r="T689" i="7"/>
  <c r="S689" i="7"/>
  <c r="R689" i="7"/>
  <c r="T688" i="7"/>
  <c r="S688" i="7"/>
  <c r="M688" i="7"/>
  <c r="P688" i="7" s="1"/>
  <c r="T687" i="7"/>
  <c r="S687" i="7"/>
  <c r="M687" i="7"/>
  <c r="T686" i="7"/>
  <c r="S686" i="7"/>
  <c r="M686" i="7"/>
  <c r="T685" i="7"/>
  <c r="S685" i="7"/>
  <c r="R685" i="7"/>
  <c r="P685" i="7"/>
  <c r="T684" i="7"/>
  <c r="S684" i="7"/>
  <c r="M684" i="7"/>
  <c r="R684" i="7" s="1"/>
  <c r="T683" i="7"/>
  <c r="S683" i="7"/>
  <c r="M683" i="7"/>
  <c r="P683" i="7" s="1"/>
  <c r="T682" i="7"/>
  <c r="S682" i="7"/>
  <c r="M682" i="7"/>
  <c r="T681" i="7"/>
  <c r="S681" i="7"/>
  <c r="M681" i="7"/>
  <c r="R681" i="7" s="1"/>
  <c r="T680" i="7"/>
  <c r="S680" i="7"/>
  <c r="M680" i="7"/>
  <c r="R680" i="7" s="1"/>
  <c r="T679" i="7"/>
  <c r="S679" i="7"/>
  <c r="M679" i="7"/>
  <c r="R679" i="7" s="1"/>
  <c r="T678" i="7"/>
  <c r="S678" i="7"/>
  <c r="M678" i="7"/>
  <c r="R678" i="7" s="1"/>
  <c r="T677" i="7"/>
  <c r="S677" i="7"/>
  <c r="M677" i="7"/>
  <c r="R677" i="7" s="1"/>
  <c r="T676" i="7"/>
  <c r="S676" i="7"/>
  <c r="M676" i="7"/>
  <c r="P676" i="7" s="1"/>
  <c r="T675" i="7"/>
  <c r="S675" i="7"/>
  <c r="M675" i="7"/>
  <c r="T674" i="7"/>
  <c r="S674" i="7"/>
  <c r="M674" i="7"/>
  <c r="R674" i="7" s="1"/>
  <c r="T673" i="7"/>
  <c r="S673" i="7"/>
  <c r="M673" i="7"/>
  <c r="P673" i="7" s="1"/>
  <c r="T672" i="7"/>
  <c r="S672" i="7"/>
  <c r="R672" i="7"/>
  <c r="T671" i="7"/>
  <c r="S671" i="7"/>
  <c r="R671" i="7"/>
  <c r="P671" i="7"/>
  <c r="T670" i="7"/>
  <c r="S670" i="7"/>
  <c r="M670" i="7"/>
  <c r="P670" i="7" s="1"/>
  <c r="T669" i="7"/>
  <c r="S669" i="7"/>
  <c r="M669" i="7"/>
  <c r="T668" i="7"/>
  <c r="S668" i="7"/>
  <c r="M668" i="7"/>
  <c r="R668" i="7" s="1"/>
  <c r="T667" i="7"/>
  <c r="S667" i="7"/>
  <c r="R667" i="7"/>
  <c r="T666" i="7"/>
  <c r="S666" i="7"/>
  <c r="M666" i="7"/>
  <c r="R666" i="7" s="1"/>
  <c r="T665" i="7"/>
  <c r="S665" i="7"/>
  <c r="M665" i="7"/>
  <c r="T664" i="7"/>
  <c r="S664" i="7"/>
  <c r="R664" i="7"/>
  <c r="P664" i="7"/>
  <c r="T663" i="7"/>
  <c r="S663" i="7"/>
  <c r="R663" i="7"/>
  <c r="P663" i="7"/>
  <c r="T662" i="7"/>
  <c r="S662" i="7"/>
  <c r="R662" i="7"/>
  <c r="T661" i="7"/>
  <c r="S661" i="7"/>
  <c r="M661" i="7"/>
  <c r="R661" i="7" s="1"/>
  <c r="T660" i="7"/>
  <c r="S660" i="7"/>
  <c r="M660" i="7"/>
  <c r="R660" i="7" s="1"/>
  <c r="T659" i="7"/>
  <c r="S659" i="7"/>
  <c r="M659" i="7"/>
  <c r="R659" i="7" s="1"/>
  <c r="T658" i="7"/>
  <c r="S658" i="7"/>
  <c r="R658" i="7"/>
  <c r="P658" i="7"/>
  <c r="T657" i="7"/>
  <c r="S657" i="7"/>
  <c r="M657" i="7"/>
  <c r="R657" i="7" s="1"/>
  <c r="T656" i="7"/>
  <c r="S656" i="7"/>
  <c r="M656" i="7"/>
  <c r="P656" i="7" s="1"/>
  <c r="T655" i="7"/>
  <c r="S655" i="7"/>
  <c r="M655" i="7"/>
  <c r="R655" i="7" s="1"/>
  <c r="T654" i="7"/>
  <c r="S654" i="7"/>
  <c r="M654" i="7"/>
  <c r="R654" i="7" s="1"/>
  <c r="T653" i="7"/>
  <c r="S653" i="7"/>
  <c r="M653" i="7"/>
  <c r="R653" i="7" s="1"/>
  <c r="T652" i="7"/>
  <c r="S652" i="7"/>
  <c r="M652" i="7"/>
  <c r="R652" i="7" s="1"/>
  <c r="T651" i="7"/>
  <c r="S651" i="7"/>
  <c r="R651" i="7"/>
  <c r="T650" i="7"/>
  <c r="S650" i="7"/>
  <c r="R650" i="7"/>
  <c r="T649" i="7"/>
  <c r="S649" i="7"/>
  <c r="M649" i="7"/>
  <c r="R649" i="7" s="1"/>
  <c r="T648" i="7"/>
  <c r="S648" i="7"/>
  <c r="M648" i="7"/>
  <c r="R648" i="7" s="1"/>
  <c r="T647" i="7"/>
  <c r="S647" i="7"/>
  <c r="R647" i="7"/>
  <c r="P647" i="7"/>
  <c r="T646" i="7"/>
  <c r="S646" i="7"/>
  <c r="M646" i="7"/>
  <c r="R646" i="7" s="1"/>
  <c r="T645" i="7"/>
  <c r="S645" i="7"/>
  <c r="R645" i="7"/>
  <c r="P645" i="7"/>
  <c r="T644" i="7"/>
  <c r="S644" i="7"/>
  <c r="R644" i="7"/>
  <c r="T643" i="7"/>
  <c r="S643" i="7"/>
  <c r="R643" i="7"/>
  <c r="P643" i="7"/>
  <c r="T642" i="7"/>
  <c r="S642" i="7"/>
  <c r="M642" i="7"/>
  <c r="R642" i="7" s="1"/>
  <c r="T641" i="7"/>
  <c r="S641" i="7"/>
  <c r="M641" i="7"/>
  <c r="R641" i="7" s="1"/>
  <c r="T640" i="7"/>
  <c r="S640" i="7"/>
  <c r="R640" i="7"/>
  <c r="T639" i="7"/>
  <c r="S639" i="7"/>
  <c r="R639" i="7"/>
  <c r="T638" i="7"/>
  <c r="S638" i="7"/>
  <c r="R638" i="7"/>
  <c r="T637" i="7"/>
  <c r="S637" i="7"/>
  <c r="M637" i="7"/>
  <c r="R637" i="7" s="1"/>
  <c r="T636" i="7"/>
  <c r="S636" i="7"/>
  <c r="M636" i="7"/>
  <c r="R636" i="7" s="1"/>
  <c r="T635" i="7"/>
  <c r="S635" i="7"/>
  <c r="R635" i="7"/>
  <c r="T634" i="7"/>
  <c r="S634" i="7"/>
  <c r="M634" i="7"/>
  <c r="R634" i="7" s="1"/>
  <c r="T633" i="7"/>
  <c r="S633" i="7"/>
  <c r="M633" i="7"/>
  <c r="R633" i="7" s="1"/>
  <c r="T632" i="7"/>
  <c r="S632" i="7"/>
  <c r="M632" i="7"/>
  <c r="R632" i="7" s="1"/>
  <c r="T631" i="7"/>
  <c r="S631" i="7"/>
  <c r="R631" i="7"/>
  <c r="T630" i="7"/>
  <c r="S630" i="7"/>
  <c r="M630" i="7"/>
  <c r="R630" i="7" s="1"/>
  <c r="T629" i="7"/>
  <c r="S629" i="7"/>
  <c r="R629" i="7"/>
  <c r="T628" i="7"/>
  <c r="S628" i="7"/>
  <c r="R628" i="7"/>
  <c r="T627" i="7"/>
  <c r="S627" i="7"/>
  <c r="M627" i="7"/>
  <c r="R627" i="7" s="1"/>
  <c r="T626" i="7"/>
  <c r="S626" i="7"/>
  <c r="M626" i="7"/>
  <c r="R626" i="7" s="1"/>
  <c r="T625" i="7"/>
  <c r="S625" i="7"/>
  <c r="R625" i="7"/>
  <c r="T624" i="7"/>
  <c r="S624" i="7"/>
  <c r="M624" i="7"/>
  <c r="R624" i="7" s="1"/>
  <c r="T623" i="7"/>
  <c r="S623" i="7"/>
  <c r="M623" i="7"/>
  <c r="R623" i="7" s="1"/>
  <c r="T622" i="7"/>
  <c r="S622" i="7"/>
  <c r="M622" i="7"/>
  <c r="R622" i="7" s="1"/>
  <c r="T621" i="7"/>
  <c r="S621" i="7"/>
  <c r="M621" i="7"/>
  <c r="R621" i="7" s="1"/>
  <c r="T620" i="7"/>
  <c r="S620" i="7"/>
  <c r="M620" i="7"/>
  <c r="T619" i="7"/>
  <c r="S619" i="7"/>
  <c r="R619" i="7"/>
  <c r="T618" i="7"/>
  <c r="S618" i="7"/>
  <c r="R618" i="7"/>
  <c r="T617" i="7"/>
  <c r="S617" i="7"/>
  <c r="M617" i="7"/>
  <c r="R617" i="7" s="1"/>
  <c r="T616" i="7"/>
  <c r="S616" i="7"/>
  <c r="M616" i="7"/>
  <c r="R616" i="7" s="1"/>
  <c r="T615" i="7"/>
  <c r="S615" i="7"/>
  <c r="R615" i="7"/>
  <c r="T614" i="7"/>
  <c r="S614" i="7"/>
  <c r="R614" i="7"/>
  <c r="P614" i="7"/>
  <c r="T613" i="7"/>
  <c r="S613" i="7"/>
  <c r="R613" i="7"/>
  <c r="P613" i="7"/>
  <c r="T612" i="7"/>
  <c r="S612" i="7"/>
  <c r="R612" i="7"/>
  <c r="P612" i="7"/>
  <c r="T611" i="7"/>
  <c r="S611" i="7"/>
  <c r="M611" i="7"/>
  <c r="R611" i="7" s="1"/>
  <c r="T610" i="7"/>
  <c r="S610" i="7"/>
  <c r="R610" i="7"/>
  <c r="T609" i="7"/>
  <c r="S609" i="7"/>
  <c r="R609" i="7"/>
  <c r="P609" i="7"/>
  <c r="T608" i="7"/>
  <c r="S608" i="7"/>
  <c r="M608" i="7"/>
  <c r="T607" i="7"/>
  <c r="S607" i="7"/>
  <c r="M607" i="7"/>
  <c r="R607" i="7" s="1"/>
  <c r="T606" i="7"/>
  <c r="S606" i="7"/>
  <c r="R606" i="7"/>
  <c r="T605" i="7"/>
  <c r="S605" i="7"/>
  <c r="R605" i="7"/>
  <c r="P605" i="7"/>
  <c r="T604" i="7"/>
  <c r="S604" i="7"/>
  <c r="R604" i="7"/>
  <c r="P604" i="7"/>
  <c r="T603" i="7"/>
  <c r="S603" i="7"/>
  <c r="R603" i="7"/>
  <c r="P603" i="7"/>
  <c r="T602" i="7"/>
  <c r="S602" i="7"/>
  <c r="R602" i="7"/>
  <c r="T601" i="7"/>
  <c r="S601" i="7"/>
  <c r="R601" i="7"/>
  <c r="T600" i="7"/>
  <c r="S600" i="7"/>
  <c r="M600" i="7"/>
  <c r="T599" i="7"/>
  <c r="S599" i="7"/>
  <c r="M599" i="7"/>
  <c r="R599" i="7" s="1"/>
  <c r="T598" i="7"/>
  <c r="S598" i="7"/>
  <c r="R598" i="7"/>
  <c r="P598" i="7"/>
  <c r="T597" i="7"/>
  <c r="S597" i="7"/>
  <c r="R597" i="7"/>
  <c r="T596" i="7"/>
  <c r="S596" i="7"/>
  <c r="R596" i="7"/>
  <c r="T595" i="7"/>
  <c r="S595" i="7"/>
  <c r="R595" i="7"/>
  <c r="T594" i="7"/>
  <c r="S594" i="7"/>
  <c r="M594" i="7"/>
  <c r="R594" i="7" s="1"/>
  <c r="T593" i="7"/>
  <c r="S593" i="7"/>
  <c r="R593" i="7"/>
  <c r="P593" i="7"/>
  <c r="T592" i="7"/>
  <c r="S592" i="7"/>
  <c r="M592" i="7"/>
  <c r="R592" i="7" s="1"/>
  <c r="T591" i="7"/>
  <c r="S591" i="7"/>
  <c r="R591" i="7"/>
  <c r="T590" i="7"/>
  <c r="S590" i="7"/>
  <c r="M590" i="7"/>
  <c r="R590" i="7" s="1"/>
  <c r="T589" i="7"/>
  <c r="S589" i="7"/>
  <c r="R589" i="7"/>
  <c r="T588" i="7"/>
  <c r="S588" i="7"/>
  <c r="R588" i="7"/>
  <c r="P588" i="7"/>
  <c r="T587" i="7"/>
  <c r="S587" i="7"/>
  <c r="M587" i="7"/>
  <c r="R587" i="7" s="1"/>
  <c r="T586" i="7"/>
  <c r="S586" i="7"/>
  <c r="R586" i="7"/>
  <c r="T585" i="7"/>
  <c r="S585" i="7"/>
  <c r="M585" i="7"/>
  <c r="R585" i="7" s="1"/>
  <c r="T584" i="7"/>
  <c r="S584" i="7"/>
  <c r="M584" i="7"/>
  <c r="T583" i="7"/>
  <c r="S583" i="7"/>
  <c r="R583" i="7"/>
  <c r="P583" i="7"/>
  <c r="T582" i="7"/>
  <c r="S582" i="7"/>
  <c r="M582" i="7"/>
  <c r="R582" i="7" s="1"/>
  <c r="T581" i="7"/>
  <c r="S581" i="7"/>
  <c r="R581" i="7"/>
  <c r="P581" i="7"/>
  <c r="T580" i="7"/>
  <c r="S580" i="7"/>
  <c r="R580" i="7"/>
  <c r="T579" i="7"/>
  <c r="S579" i="7"/>
  <c r="M579" i="7"/>
  <c r="T578" i="7"/>
  <c r="S578" i="7"/>
  <c r="M578" i="7"/>
  <c r="R578" i="7" s="1"/>
  <c r="T577" i="7"/>
  <c r="S577" i="7"/>
  <c r="M577" i="7"/>
  <c r="R577" i="7" s="1"/>
  <c r="T576" i="7"/>
  <c r="S576" i="7"/>
  <c r="M576" i="7"/>
  <c r="R576" i="7" s="1"/>
  <c r="T575" i="7"/>
  <c r="S575" i="7"/>
  <c r="R575" i="7"/>
  <c r="P575" i="7"/>
  <c r="T574" i="7"/>
  <c r="S574" i="7"/>
  <c r="M574" i="7"/>
  <c r="R574" i="7" s="1"/>
  <c r="T573" i="7"/>
  <c r="S573" i="7"/>
  <c r="M573" i="7"/>
  <c r="R573" i="7" s="1"/>
  <c r="T572" i="7"/>
  <c r="S572" i="7"/>
  <c r="R572" i="7"/>
  <c r="T571" i="7"/>
  <c r="S571" i="7"/>
  <c r="M571" i="7"/>
  <c r="R571" i="7" s="1"/>
  <c r="T570" i="7"/>
  <c r="S570" i="7"/>
  <c r="M570" i="7"/>
  <c r="R570" i="7" s="1"/>
  <c r="T569" i="7"/>
  <c r="S569" i="7"/>
  <c r="M569" i="7"/>
  <c r="R569" i="7" s="1"/>
  <c r="T568" i="7"/>
  <c r="S568" i="7"/>
  <c r="M568" i="7"/>
  <c r="R568" i="7" s="1"/>
  <c r="T567" i="7"/>
  <c r="S567" i="7"/>
  <c r="M567" i="7"/>
  <c r="R567" i="7" s="1"/>
  <c r="T566" i="7"/>
  <c r="S566" i="7"/>
  <c r="R566" i="7"/>
  <c r="T565" i="7"/>
  <c r="S565" i="7"/>
  <c r="M565" i="7"/>
  <c r="R565" i="7" s="1"/>
  <c r="T564" i="7"/>
  <c r="S564" i="7"/>
  <c r="R564" i="7"/>
  <c r="T563" i="7"/>
  <c r="S563" i="7"/>
  <c r="R563" i="7"/>
  <c r="T562" i="7"/>
  <c r="S562" i="7"/>
  <c r="R562" i="7"/>
  <c r="P562" i="7"/>
  <c r="T561" i="7"/>
  <c r="S561" i="7"/>
  <c r="M561" i="7"/>
  <c r="R561" i="7" s="1"/>
  <c r="T560" i="7"/>
  <c r="S560" i="7"/>
  <c r="M560" i="7"/>
  <c r="T559" i="7"/>
  <c r="S559" i="7"/>
  <c r="R559" i="7"/>
  <c r="P559" i="7"/>
  <c r="T558" i="7"/>
  <c r="S558" i="7"/>
  <c r="M558" i="7"/>
  <c r="R558" i="7" s="1"/>
  <c r="T557" i="7"/>
  <c r="S557" i="7"/>
  <c r="M557" i="7"/>
  <c r="T556" i="7"/>
  <c r="S556" i="7"/>
  <c r="M556" i="7"/>
  <c r="R556" i="7" s="1"/>
  <c r="T555" i="7"/>
  <c r="S555" i="7"/>
  <c r="M555" i="7"/>
  <c r="P555" i="7" s="1"/>
  <c r="T554" i="7"/>
  <c r="S554" i="7"/>
  <c r="R554" i="7"/>
  <c r="P554" i="7"/>
  <c r="T553" i="7"/>
  <c r="S553" i="7"/>
  <c r="R553" i="7"/>
  <c r="P553" i="7"/>
  <c r="T552" i="7"/>
  <c r="S552" i="7"/>
  <c r="R552" i="7"/>
  <c r="P552" i="7"/>
  <c r="T551" i="7"/>
  <c r="S551" i="7"/>
  <c r="R551" i="7"/>
  <c r="P551" i="7"/>
  <c r="T550" i="7"/>
  <c r="S550" i="7"/>
  <c r="M550" i="7"/>
  <c r="T549" i="7"/>
  <c r="S549" i="7"/>
  <c r="R549" i="7"/>
  <c r="T548" i="7"/>
  <c r="S548" i="7"/>
  <c r="M548" i="7"/>
  <c r="R548" i="7" s="1"/>
  <c r="T547" i="7"/>
  <c r="S547" i="7"/>
  <c r="M547" i="7"/>
  <c r="R547" i="7" s="1"/>
  <c r="T546" i="7"/>
  <c r="S546" i="7"/>
  <c r="R546" i="7"/>
  <c r="T545" i="7"/>
  <c r="S545" i="7"/>
  <c r="M545" i="7"/>
  <c r="T544" i="7"/>
  <c r="S544" i="7"/>
  <c r="R544" i="7"/>
  <c r="T543" i="7"/>
  <c r="S543" i="7"/>
  <c r="R543" i="7"/>
  <c r="T542" i="7"/>
  <c r="S542" i="7"/>
  <c r="R542" i="7"/>
  <c r="T541" i="7"/>
  <c r="S541" i="7"/>
  <c r="M541" i="7"/>
  <c r="R541" i="7" s="1"/>
  <c r="T540" i="7"/>
  <c r="S540" i="7"/>
  <c r="R540" i="7"/>
  <c r="T539" i="7"/>
  <c r="S539" i="7"/>
  <c r="R539" i="7"/>
  <c r="P539" i="7"/>
  <c r="T538" i="7"/>
  <c r="S538" i="7"/>
  <c r="R538" i="7"/>
  <c r="P538" i="7"/>
  <c r="T537" i="7"/>
  <c r="S537" i="7"/>
  <c r="M537" i="7"/>
  <c r="T536" i="7"/>
  <c r="S536" i="7"/>
  <c r="R536" i="7"/>
  <c r="P536" i="7"/>
  <c r="T535" i="7"/>
  <c r="S535" i="7"/>
  <c r="M535" i="7"/>
  <c r="R535" i="7" s="1"/>
  <c r="T534" i="7"/>
  <c r="S534" i="7"/>
  <c r="M534" i="7"/>
  <c r="R534" i="7" s="1"/>
  <c r="T533" i="7"/>
  <c r="S533" i="7"/>
  <c r="M533" i="7"/>
  <c r="T532" i="7"/>
  <c r="S532" i="7"/>
  <c r="M532" i="7"/>
  <c r="R532" i="7" s="1"/>
  <c r="T531" i="7"/>
  <c r="S531" i="7"/>
  <c r="M531" i="7"/>
  <c r="R531" i="7" s="1"/>
  <c r="T530" i="7"/>
  <c r="S530" i="7"/>
  <c r="R530" i="7"/>
  <c r="P530" i="7"/>
  <c r="T529" i="7"/>
  <c r="S529" i="7"/>
  <c r="R529" i="7"/>
  <c r="P529" i="7"/>
  <c r="T528" i="7"/>
  <c r="S528" i="7"/>
  <c r="M528" i="7"/>
  <c r="R528" i="7" s="1"/>
  <c r="T527" i="7"/>
  <c r="S527" i="7"/>
  <c r="M527" i="7"/>
  <c r="P527" i="7" s="1"/>
  <c r="T526" i="7"/>
  <c r="S526" i="7"/>
  <c r="M526" i="7"/>
  <c r="T525" i="7"/>
  <c r="S525" i="7"/>
  <c r="M525" i="7"/>
  <c r="T524" i="7"/>
  <c r="S524" i="7"/>
  <c r="R524" i="7"/>
  <c r="T523" i="7"/>
  <c r="S523" i="7"/>
  <c r="M523" i="7"/>
  <c r="R523" i="7" s="1"/>
  <c r="T522" i="7"/>
  <c r="S522" i="7"/>
  <c r="M522" i="7"/>
  <c r="R522" i="7" s="1"/>
  <c r="T521" i="7"/>
  <c r="S521" i="7"/>
  <c r="R521" i="7"/>
  <c r="P521" i="7"/>
  <c r="T520" i="7"/>
  <c r="S520" i="7"/>
  <c r="M520" i="7"/>
  <c r="R520" i="7" s="1"/>
  <c r="T519" i="7"/>
  <c r="S519" i="7"/>
  <c r="M519" i="7"/>
  <c r="R519" i="7" s="1"/>
  <c r="T518" i="7"/>
  <c r="S518" i="7"/>
  <c r="M518" i="7"/>
  <c r="P518" i="7" s="1"/>
  <c r="T517" i="7"/>
  <c r="S517" i="7"/>
  <c r="M517" i="7"/>
  <c r="T516" i="7"/>
  <c r="S516" i="7"/>
  <c r="M516" i="7"/>
  <c r="T515" i="7"/>
  <c r="S515" i="7"/>
  <c r="R515" i="7"/>
  <c r="P515" i="7"/>
  <c r="T514" i="7"/>
  <c r="S514" i="7"/>
  <c r="R514" i="7"/>
  <c r="P514" i="7"/>
  <c r="T513" i="7"/>
  <c r="S513" i="7"/>
  <c r="R513" i="7"/>
  <c r="P513" i="7"/>
  <c r="T512" i="7"/>
  <c r="S512" i="7"/>
  <c r="M512" i="7"/>
  <c r="R512" i="7" s="1"/>
  <c r="T511" i="7"/>
  <c r="S511" i="7"/>
  <c r="R511" i="7"/>
  <c r="T510" i="7"/>
  <c r="S510" i="7"/>
  <c r="M510" i="7"/>
  <c r="R510" i="7" s="1"/>
  <c r="T509" i="7"/>
  <c r="S509" i="7"/>
  <c r="M509" i="7"/>
  <c r="R509" i="7" s="1"/>
  <c r="T508" i="7"/>
  <c r="S508" i="7"/>
  <c r="R508" i="7"/>
  <c r="P508" i="7"/>
  <c r="T507" i="7"/>
  <c r="S507" i="7"/>
  <c r="M507" i="7"/>
  <c r="R507" i="7" s="1"/>
  <c r="T506" i="7"/>
  <c r="S506" i="7"/>
  <c r="R506" i="7"/>
  <c r="P506" i="7"/>
  <c r="T505" i="7"/>
  <c r="S505" i="7"/>
  <c r="R505" i="7"/>
  <c r="P505" i="7"/>
  <c r="T504" i="7"/>
  <c r="S504" i="7"/>
  <c r="R504" i="7"/>
  <c r="T503" i="7"/>
  <c r="S503" i="7"/>
  <c r="M503" i="7"/>
  <c r="R503" i="7" s="1"/>
  <c r="T502" i="7"/>
  <c r="S502" i="7"/>
  <c r="R502" i="7"/>
  <c r="P502" i="7"/>
  <c r="T501" i="7"/>
  <c r="S501" i="7"/>
  <c r="M501" i="7"/>
  <c r="R501" i="7" s="1"/>
  <c r="T500" i="7"/>
  <c r="S500" i="7"/>
  <c r="R500" i="7"/>
  <c r="P500" i="7"/>
  <c r="T499" i="7"/>
  <c r="S499" i="7"/>
  <c r="M499" i="7"/>
  <c r="R499" i="7" s="1"/>
  <c r="T498" i="7"/>
  <c r="S498" i="7"/>
  <c r="R498" i="7"/>
  <c r="P498" i="7"/>
  <c r="T497" i="7"/>
  <c r="S497" i="7"/>
  <c r="R497" i="7"/>
  <c r="P497" i="7"/>
  <c r="T496" i="7"/>
  <c r="S496" i="7"/>
  <c r="R496" i="7"/>
  <c r="T495" i="7"/>
  <c r="S495" i="7"/>
  <c r="R495" i="7"/>
  <c r="P495" i="7"/>
  <c r="T494" i="7"/>
  <c r="S494" i="7"/>
  <c r="M494" i="7"/>
  <c r="R494" i="7" s="1"/>
  <c r="T493" i="7"/>
  <c r="S493" i="7"/>
  <c r="R493" i="7"/>
  <c r="T492" i="7"/>
  <c r="S492" i="7"/>
  <c r="R492" i="7"/>
  <c r="T491" i="7"/>
  <c r="S491" i="7"/>
  <c r="R491" i="7"/>
  <c r="P491" i="7"/>
  <c r="T490" i="7"/>
  <c r="S490" i="7"/>
  <c r="R490" i="7"/>
  <c r="T489" i="7"/>
  <c r="S489" i="7"/>
  <c r="R489" i="7"/>
  <c r="T488" i="7"/>
  <c r="S488" i="7"/>
  <c r="R488" i="7"/>
  <c r="T487" i="7"/>
  <c r="S487" i="7"/>
  <c r="R487" i="7"/>
  <c r="T486" i="7"/>
  <c r="S486" i="7"/>
  <c r="R486" i="7"/>
  <c r="T485" i="7"/>
  <c r="S485" i="7"/>
  <c r="R485" i="7"/>
  <c r="P485" i="7"/>
  <c r="T484" i="7"/>
  <c r="S484" i="7"/>
  <c r="R484" i="7"/>
  <c r="P484" i="7"/>
  <c r="T483" i="7"/>
  <c r="S483" i="7"/>
  <c r="R483" i="7"/>
  <c r="T482" i="7"/>
  <c r="S482" i="7"/>
  <c r="R482" i="7"/>
  <c r="T481" i="7"/>
  <c r="S481" i="7"/>
  <c r="R481" i="7"/>
  <c r="T480" i="7"/>
  <c r="S480" i="7"/>
  <c r="R480" i="7"/>
  <c r="P480" i="7"/>
  <c r="T479" i="7"/>
  <c r="S479" i="7"/>
  <c r="R479" i="7"/>
  <c r="T478" i="7"/>
  <c r="S478" i="7"/>
  <c r="R478" i="7"/>
  <c r="P478" i="7"/>
  <c r="T477" i="7"/>
  <c r="S477" i="7"/>
  <c r="R477" i="7"/>
  <c r="T476" i="7"/>
  <c r="S476" i="7"/>
  <c r="R476" i="7"/>
  <c r="T475" i="7"/>
  <c r="S475" i="7"/>
  <c r="R475" i="7"/>
  <c r="P475" i="7"/>
  <c r="T474" i="7"/>
  <c r="S474" i="7"/>
  <c r="R474" i="7"/>
  <c r="T473" i="7"/>
  <c r="S473" i="7"/>
  <c r="R473" i="7"/>
  <c r="T472" i="7"/>
  <c r="S472" i="7"/>
  <c r="R472" i="7"/>
  <c r="P472" i="7"/>
  <c r="T471" i="7"/>
  <c r="S471" i="7"/>
  <c r="R471" i="7"/>
  <c r="P471" i="7"/>
  <c r="T470" i="7"/>
  <c r="S470" i="7"/>
  <c r="R470" i="7"/>
  <c r="P470" i="7"/>
  <c r="T469" i="7"/>
  <c r="S469" i="7"/>
  <c r="M469" i="7"/>
  <c r="R469" i="7" s="1"/>
  <c r="T468" i="7"/>
  <c r="S468" i="7"/>
  <c r="M468" i="7"/>
  <c r="T467" i="7"/>
  <c r="S467" i="7"/>
  <c r="R467" i="7"/>
  <c r="T466" i="7"/>
  <c r="S466" i="7"/>
  <c r="R466" i="7"/>
  <c r="T465" i="7"/>
  <c r="S465" i="7"/>
  <c r="R465" i="7"/>
  <c r="P465" i="7"/>
  <c r="T464" i="7"/>
  <c r="S464" i="7"/>
  <c r="M464" i="7"/>
  <c r="R464" i="7" s="1"/>
  <c r="T463" i="7"/>
  <c r="S463" i="7"/>
  <c r="R463" i="7"/>
  <c r="T462" i="7"/>
  <c r="S462" i="7"/>
  <c r="R462" i="7"/>
  <c r="T461" i="7"/>
  <c r="S461" i="7"/>
  <c r="R461" i="7"/>
  <c r="P461" i="7"/>
  <c r="T460" i="7"/>
  <c r="S460" i="7"/>
  <c r="R460" i="7"/>
  <c r="P460" i="7"/>
  <c r="T459" i="7"/>
  <c r="S459" i="7"/>
  <c r="R459" i="7"/>
  <c r="T458" i="7"/>
  <c r="S458" i="7"/>
  <c r="R458" i="7"/>
  <c r="T457" i="7"/>
  <c r="S457" i="7"/>
  <c r="M457" i="7"/>
  <c r="P457" i="7" s="1"/>
  <c r="T456" i="7"/>
  <c r="S456" i="7"/>
  <c r="M456" i="7"/>
  <c r="R456" i="7" s="1"/>
  <c r="T455" i="7"/>
  <c r="S455" i="7"/>
  <c r="M455" i="7"/>
  <c r="R455" i="7" s="1"/>
  <c r="T454" i="7"/>
  <c r="S454" i="7"/>
  <c r="M454" i="7"/>
  <c r="R454" i="7" s="1"/>
  <c r="T453" i="7"/>
  <c r="S453" i="7"/>
  <c r="R453" i="7"/>
  <c r="P453" i="7"/>
  <c r="T452" i="7"/>
  <c r="S452" i="7"/>
  <c r="R452" i="7"/>
  <c r="P452" i="7"/>
  <c r="T451" i="7"/>
  <c r="S451" i="7"/>
  <c r="R451" i="7"/>
  <c r="P451" i="7"/>
  <c r="T450" i="7"/>
  <c r="S450" i="7"/>
  <c r="R450" i="7"/>
  <c r="T449" i="7"/>
  <c r="S449" i="7"/>
  <c r="R449" i="7"/>
  <c r="P449" i="7"/>
  <c r="T448" i="7"/>
  <c r="S448" i="7"/>
  <c r="M448" i="7"/>
  <c r="R448" i="7" s="1"/>
  <c r="T447" i="7"/>
  <c r="S447" i="7"/>
  <c r="R447" i="7"/>
  <c r="P447" i="7"/>
  <c r="T446" i="7"/>
  <c r="S446" i="7"/>
  <c r="M446" i="7"/>
  <c r="R446" i="7" s="1"/>
  <c r="T445" i="7"/>
  <c r="S445" i="7"/>
  <c r="R445" i="7"/>
  <c r="T444" i="7"/>
  <c r="S444" i="7"/>
  <c r="M444" i="7"/>
  <c r="T443" i="7"/>
  <c r="S443" i="7"/>
  <c r="R443" i="7"/>
  <c r="P443" i="7"/>
  <c r="T442" i="7"/>
  <c r="S442" i="7"/>
  <c r="M442" i="7"/>
  <c r="T441" i="7"/>
  <c r="S441" i="7"/>
  <c r="R441" i="7"/>
  <c r="T440" i="7"/>
  <c r="S440" i="7"/>
  <c r="R440" i="7"/>
  <c r="P440" i="7"/>
  <c r="T439" i="7"/>
  <c r="S439" i="7"/>
  <c r="M439" i="7"/>
  <c r="T438" i="7"/>
  <c r="S438" i="7"/>
  <c r="M438" i="7"/>
  <c r="T437" i="7"/>
  <c r="S437" i="7"/>
  <c r="R437" i="7"/>
  <c r="T436" i="7"/>
  <c r="S436" i="7"/>
  <c r="M436" i="7"/>
  <c r="T435" i="7"/>
  <c r="S435" i="7"/>
  <c r="M435" i="7"/>
  <c r="R435" i="7" s="1"/>
  <c r="T434" i="7"/>
  <c r="S434" i="7"/>
  <c r="R434" i="7"/>
  <c r="P434" i="7"/>
  <c r="T433" i="7"/>
  <c r="S433" i="7"/>
  <c r="M433" i="7"/>
  <c r="R433" i="7" s="1"/>
  <c r="T432" i="7"/>
  <c r="S432" i="7"/>
  <c r="R432" i="7"/>
  <c r="P432" i="7"/>
  <c r="T431" i="7"/>
  <c r="S431" i="7"/>
  <c r="M431" i="7"/>
  <c r="R431" i="7" s="1"/>
  <c r="T430" i="7"/>
  <c r="S430" i="7"/>
  <c r="R430" i="7"/>
  <c r="P430" i="7"/>
  <c r="T429" i="7"/>
  <c r="S429" i="7"/>
  <c r="M429" i="7"/>
  <c r="R429" i="7" s="1"/>
  <c r="T428" i="7"/>
  <c r="S428" i="7"/>
  <c r="R428" i="7"/>
  <c r="T427" i="7"/>
  <c r="S427" i="7"/>
  <c r="M427" i="7"/>
  <c r="T426" i="7"/>
  <c r="S426" i="7"/>
  <c r="R426" i="7"/>
  <c r="T425" i="7"/>
  <c r="S425" i="7"/>
  <c r="R425" i="7"/>
  <c r="P425" i="7"/>
  <c r="T424" i="7"/>
  <c r="S424" i="7"/>
  <c r="R424" i="7"/>
  <c r="T423" i="7"/>
  <c r="S423" i="7"/>
  <c r="R423" i="7"/>
  <c r="T422" i="7"/>
  <c r="S422" i="7"/>
  <c r="M422" i="7"/>
  <c r="R422" i="7" s="1"/>
  <c r="T421" i="7"/>
  <c r="S421" i="7"/>
  <c r="M421" i="7"/>
  <c r="R421" i="7" s="1"/>
  <c r="T420" i="7"/>
  <c r="S420" i="7"/>
  <c r="M420" i="7"/>
  <c r="P420" i="7" s="1"/>
  <c r="T419" i="7"/>
  <c r="S419" i="7"/>
  <c r="R419" i="7"/>
  <c r="P419" i="7"/>
  <c r="T418" i="7"/>
  <c r="S418" i="7"/>
  <c r="M418" i="7"/>
  <c r="R418" i="7" s="1"/>
  <c r="T417" i="7"/>
  <c r="S417" i="7"/>
  <c r="R417" i="7"/>
  <c r="P417" i="7"/>
  <c r="T416" i="7"/>
  <c r="S416" i="7"/>
  <c r="M416" i="7"/>
  <c r="R416" i="7" s="1"/>
  <c r="T415" i="7"/>
  <c r="S415" i="7"/>
  <c r="M415" i="7"/>
  <c r="T414" i="7"/>
  <c r="S414" i="7"/>
  <c r="M414" i="7"/>
  <c r="R414" i="7" s="1"/>
  <c r="T413" i="7"/>
  <c r="S413" i="7"/>
  <c r="R413" i="7"/>
  <c r="P413" i="7"/>
  <c r="T412" i="7"/>
  <c r="S412" i="7"/>
  <c r="M412" i="7"/>
  <c r="R412" i="7" s="1"/>
  <c r="T411" i="7"/>
  <c r="S411" i="7"/>
  <c r="M411" i="7"/>
  <c r="R411" i="7" s="1"/>
  <c r="T410" i="7"/>
  <c r="S410" i="7"/>
  <c r="R410" i="7"/>
  <c r="T409" i="7"/>
  <c r="S409" i="7"/>
  <c r="R409" i="7"/>
  <c r="T408" i="7"/>
  <c r="S408" i="7"/>
  <c r="M408" i="7"/>
  <c r="T407" i="7"/>
  <c r="S407" i="7"/>
  <c r="M407" i="7"/>
  <c r="R407" i="7" s="1"/>
  <c r="T406" i="7"/>
  <c r="S406" i="7"/>
  <c r="M406" i="7"/>
  <c r="R406" i="7" s="1"/>
  <c r="T405" i="7"/>
  <c r="S405" i="7"/>
  <c r="R405" i="7"/>
  <c r="P405" i="7"/>
  <c r="T404" i="7"/>
  <c r="S404" i="7"/>
  <c r="M404" i="7"/>
  <c r="P404" i="7" s="1"/>
  <c r="T403" i="7"/>
  <c r="S403" i="7"/>
  <c r="R403" i="7"/>
  <c r="P403" i="7"/>
  <c r="T402" i="7"/>
  <c r="S402" i="7"/>
  <c r="R402" i="7"/>
  <c r="P402" i="7"/>
  <c r="T401" i="7"/>
  <c r="S401" i="7"/>
  <c r="R401" i="7"/>
  <c r="P401" i="7"/>
  <c r="T400" i="7"/>
  <c r="S400" i="7"/>
  <c r="M400" i="7"/>
  <c r="R400" i="7" s="1"/>
  <c r="T399" i="7"/>
  <c r="S399" i="7"/>
  <c r="M399" i="7"/>
  <c r="P399" i="7" s="1"/>
  <c r="T398" i="7"/>
  <c r="S398" i="7"/>
  <c r="M398" i="7"/>
  <c r="R398" i="7" s="1"/>
  <c r="T397" i="7"/>
  <c r="S397" i="7"/>
  <c r="M397" i="7"/>
  <c r="R397" i="7" s="1"/>
  <c r="T396" i="7"/>
  <c r="S396" i="7"/>
  <c r="M396" i="7"/>
  <c r="T395" i="7"/>
  <c r="S395" i="7"/>
  <c r="M395" i="7"/>
  <c r="T394" i="7"/>
  <c r="S394" i="7"/>
  <c r="M394" i="7"/>
  <c r="T393" i="7"/>
  <c r="S393" i="7"/>
  <c r="M393" i="7"/>
  <c r="R393" i="7" s="1"/>
  <c r="T392" i="7"/>
  <c r="S392" i="7"/>
  <c r="R392" i="7"/>
  <c r="T391" i="7"/>
  <c r="S391" i="7"/>
  <c r="M391" i="7"/>
  <c r="R391" i="7" s="1"/>
  <c r="T390" i="7"/>
  <c r="S390" i="7"/>
  <c r="M390" i="7"/>
  <c r="R390" i="7" s="1"/>
  <c r="T389" i="7"/>
  <c r="S389" i="7"/>
  <c r="R389" i="7"/>
  <c r="T388" i="7"/>
  <c r="S388" i="7"/>
  <c r="R388" i="7"/>
  <c r="P388" i="7"/>
  <c r="T387" i="7"/>
  <c r="S387" i="7"/>
  <c r="M387" i="7"/>
  <c r="R387" i="7" s="1"/>
  <c r="T386" i="7"/>
  <c r="S386" i="7"/>
  <c r="R386" i="7"/>
  <c r="T385" i="7"/>
  <c r="S385" i="7"/>
  <c r="R385" i="7"/>
  <c r="T384" i="7"/>
  <c r="S384" i="7"/>
  <c r="R384" i="7"/>
  <c r="P384" i="7"/>
  <c r="T383" i="7"/>
  <c r="S383" i="7"/>
  <c r="M383" i="7"/>
  <c r="R383" i="7" s="1"/>
  <c r="T382" i="7"/>
  <c r="S382" i="7"/>
  <c r="R382" i="7"/>
  <c r="T381" i="7"/>
  <c r="S381" i="7"/>
  <c r="R381" i="7"/>
  <c r="P381" i="7"/>
  <c r="T380" i="7"/>
  <c r="S380" i="7"/>
  <c r="M380" i="7"/>
  <c r="R380" i="7" s="1"/>
  <c r="T379" i="7"/>
  <c r="S379" i="7"/>
  <c r="M379" i="7"/>
  <c r="R379" i="7" s="1"/>
  <c r="T378" i="7"/>
  <c r="S378" i="7"/>
  <c r="R378" i="7"/>
  <c r="P378" i="7"/>
  <c r="T377" i="7"/>
  <c r="S377" i="7"/>
  <c r="M377" i="7"/>
  <c r="T376" i="7"/>
  <c r="S376" i="7"/>
  <c r="R376" i="7"/>
  <c r="T375" i="7"/>
  <c r="S375" i="7"/>
  <c r="M375" i="7"/>
  <c r="R375" i="7" s="1"/>
  <c r="T374" i="7"/>
  <c r="S374" i="7"/>
  <c r="R374" i="7"/>
  <c r="T373" i="7"/>
  <c r="S373" i="7"/>
  <c r="R373" i="7"/>
  <c r="P373" i="7"/>
  <c r="T372" i="7"/>
  <c r="S372" i="7"/>
  <c r="M372" i="7"/>
  <c r="R372" i="7" s="1"/>
  <c r="T371" i="7"/>
  <c r="S371" i="7"/>
  <c r="M371" i="7"/>
  <c r="R371" i="7" s="1"/>
  <c r="T370" i="7"/>
  <c r="S370" i="7"/>
  <c r="M370" i="7"/>
  <c r="R370" i="7" s="1"/>
  <c r="T369" i="7"/>
  <c r="S369" i="7"/>
  <c r="R369" i="7"/>
  <c r="P369" i="7"/>
  <c r="T368" i="7"/>
  <c r="S368" i="7"/>
  <c r="R368" i="7"/>
  <c r="P368" i="7"/>
  <c r="T367" i="7"/>
  <c r="S367" i="7"/>
  <c r="M367" i="7"/>
  <c r="P367" i="7" s="1"/>
  <c r="T366" i="7"/>
  <c r="S366" i="7"/>
  <c r="M366" i="7"/>
  <c r="R366" i="7" s="1"/>
  <c r="T365" i="7"/>
  <c r="S365" i="7"/>
  <c r="M365" i="7"/>
  <c r="T364" i="7"/>
  <c r="S364" i="7"/>
  <c r="M364" i="7"/>
  <c r="T363" i="7"/>
  <c r="S363" i="7"/>
  <c r="M363" i="7"/>
  <c r="R363" i="7" s="1"/>
  <c r="T362" i="7"/>
  <c r="S362" i="7"/>
  <c r="M362" i="7"/>
  <c r="P362" i="7" s="1"/>
  <c r="T361" i="7"/>
  <c r="S361" i="7"/>
  <c r="R361" i="7"/>
  <c r="P361" i="7"/>
  <c r="T360" i="7"/>
  <c r="S360" i="7"/>
  <c r="R360" i="7"/>
  <c r="T359" i="7"/>
  <c r="S359" i="7"/>
  <c r="M359" i="7"/>
  <c r="R359" i="7" s="1"/>
  <c r="T358" i="7"/>
  <c r="S358" i="7"/>
  <c r="M358" i="7"/>
  <c r="R358" i="7" s="1"/>
  <c r="T357" i="7"/>
  <c r="S357" i="7"/>
  <c r="R357" i="7"/>
  <c r="P357" i="7"/>
  <c r="T356" i="7"/>
  <c r="S356" i="7"/>
  <c r="R356" i="7"/>
  <c r="P356" i="7"/>
  <c r="T355" i="7"/>
  <c r="S355" i="7"/>
  <c r="M355" i="7"/>
  <c r="R355" i="7" s="1"/>
  <c r="T354" i="7"/>
  <c r="S354" i="7"/>
  <c r="M354" i="7"/>
  <c r="P354" i="7" s="1"/>
  <c r="T353" i="7"/>
  <c r="S353" i="7"/>
  <c r="R353" i="7"/>
  <c r="T352" i="7"/>
  <c r="S352" i="7"/>
  <c r="R352" i="7"/>
  <c r="P352" i="7"/>
  <c r="T351" i="7"/>
  <c r="S351" i="7"/>
  <c r="R351" i="7"/>
  <c r="P351" i="7"/>
  <c r="T350" i="7"/>
  <c r="S350" i="7"/>
  <c r="M350" i="7"/>
  <c r="R350" i="7" s="1"/>
  <c r="T349" i="7"/>
  <c r="S349" i="7"/>
  <c r="R349" i="7"/>
  <c r="P349" i="7"/>
  <c r="T348" i="7"/>
  <c r="S348" i="7"/>
  <c r="M348" i="7"/>
  <c r="T347" i="7"/>
  <c r="S347" i="7"/>
  <c r="R347" i="7"/>
  <c r="P347" i="7"/>
  <c r="T346" i="7"/>
  <c r="S346" i="7"/>
  <c r="R346" i="7"/>
  <c r="P346" i="7"/>
  <c r="T345" i="7"/>
  <c r="S345" i="7"/>
  <c r="R345" i="7"/>
  <c r="P345" i="7"/>
  <c r="T344" i="7"/>
  <c r="S344" i="7"/>
  <c r="M344" i="7"/>
  <c r="T343" i="7"/>
  <c r="S343" i="7"/>
  <c r="M343" i="7"/>
  <c r="R343" i="7" s="1"/>
  <c r="T342" i="7"/>
  <c r="S342" i="7"/>
  <c r="R342" i="7"/>
  <c r="T341" i="7"/>
  <c r="S341" i="7"/>
  <c r="R341" i="7"/>
  <c r="P341" i="7"/>
  <c r="T340" i="7"/>
  <c r="S340" i="7"/>
  <c r="M340" i="7"/>
  <c r="R340" i="7" s="1"/>
  <c r="T339" i="7"/>
  <c r="S339" i="7"/>
  <c r="R339" i="7"/>
  <c r="T338" i="7"/>
  <c r="S338" i="7"/>
  <c r="R338" i="7"/>
  <c r="T337" i="7"/>
  <c r="S337" i="7"/>
  <c r="M337" i="7"/>
  <c r="T336" i="7"/>
  <c r="S336" i="7"/>
  <c r="R336" i="7"/>
  <c r="P336" i="7"/>
  <c r="T335" i="7"/>
  <c r="S335" i="7"/>
  <c r="R335" i="7"/>
  <c r="T334" i="7"/>
  <c r="S334" i="7"/>
  <c r="M334" i="7"/>
  <c r="R334" i="7" s="1"/>
  <c r="T333" i="7"/>
  <c r="S333" i="7"/>
  <c r="M333" i="7"/>
  <c r="R333" i="7" s="1"/>
  <c r="T332" i="7"/>
  <c r="S332" i="7"/>
  <c r="R332" i="7"/>
  <c r="P332" i="7"/>
  <c r="T331" i="7"/>
  <c r="S331" i="7"/>
  <c r="M331" i="7"/>
  <c r="R331" i="7" s="1"/>
  <c r="T330" i="7"/>
  <c r="S330" i="7"/>
  <c r="R330" i="7"/>
  <c r="T329" i="7"/>
  <c r="S329" i="7"/>
  <c r="R329" i="7"/>
  <c r="P329" i="7"/>
  <c r="T328" i="7"/>
  <c r="S328" i="7"/>
  <c r="R328" i="7"/>
  <c r="T327" i="7"/>
  <c r="S327" i="7"/>
  <c r="M327" i="7"/>
  <c r="R327" i="7" s="1"/>
  <c r="T326" i="7"/>
  <c r="S326" i="7"/>
  <c r="M326" i="7"/>
  <c r="R326" i="7" s="1"/>
  <c r="T325" i="7"/>
  <c r="S325" i="7"/>
  <c r="M325" i="7"/>
  <c r="P325" i="7" s="1"/>
  <c r="T324" i="7"/>
  <c r="S324" i="7"/>
  <c r="M324" i="7"/>
  <c r="R324" i="7" s="1"/>
  <c r="T323" i="7"/>
  <c r="S323" i="7"/>
  <c r="M323" i="7"/>
  <c r="R323" i="7" s="1"/>
  <c r="T322" i="7"/>
  <c r="S322" i="7"/>
  <c r="M322" i="7"/>
  <c r="T321" i="7"/>
  <c r="S321" i="7"/>
  <c r="R321" i="7"/>
  <c r="T320" i="7"/>
  <c r="S320" i="7"/>
  <c r="M320" i="7"/>
  <c r="R320" i="7" s="1"/>
  <c r="T319" i="7"/>
  <c r="S319" i="7"/>
  <c r="R319" i="7"/>
  <c r="T318" i="7"/>
  <c r="S318" i="7"/>
  <c r="M318" i="7"/>
  <c r="R318" i="7" s="1"/>
  <c r="T317" i="7"/>
  <c r="S317" i="7"/>
  <c r="M317" i="7"/>
  <c r="R317" i="7" s="1"/>
  <c r="T316" i="7"/>
  <c r="S316" i="7"/>
  <c r="M316" i="7"/>
  <c r="R316" i="7" s="1"/>
  <c r="T315" i="7"/>
  <c r="S315" i="7"/>
  <c r="M315" i="7"/>
  <c r="R315" i="7" s="1"/>
  <c r="T314" i="7"/>
  <c r="S314" i="7"/>
  <c r="M314" i="7"/>
  <c r="T313" i="7"/>
  <c r="S313" i="7"/>
  <c r="M313" i="7"/>
  <c r="T312" i="7"/>
  <c r="S312" i="7"/>
  <c r="M312" i="7"/>
  <c r="R312" i="7" s="1"/>
  <c r="T311" i="7"/>
  <c r="S311" i="7"/>
  <c r="M311" i="7"/>
  <c r="T310" i="7"/>
  <c r="S310" i="7"/>
  <c r="M310" i="7"/>
  <c r="T309" i="7"/>
  <c r="S309" i="7"/>
  <c r="M309" i="7"/>
  <c r="T308" i="7"/>
  <c r="S308" i="7"/>
  <c r="M308" i="7"/>
  <c r="R308" i="7" s="1"/>
  <c r="T307" i="7"/>
  <c r="S307" i="7"/>
  <c r="M307" i="7"/>
  <c r="T306" i="7"/>
  <c r="S306" i="7"/>
  <c r="M306" i="7"/>
  <c r="R306" i="7" s="1"/>
  <c r="T305" i="7"/>
  <c r="S305" i="7"/>
  <c r="R305" i="7"/>
  <c r="P305" i="7"/>
  <c r="T304" i="7"/>
  <c r="S304" i="7"/>
  <c r="M304" i="7"/>
  <c r="T303" i="7"/>
  <c r="S303" i="7"/>
  <c r="M303" i="7"/>
  <c r="T302" i="7"/>
  <c r="S302" i="7"/>
  <c r="M302" i="7"/>
  <c r="R302" i="7" s="1"/>
  <c r="T301" i="7"/>
  <c r="S301" i="7"/>
  <c r="R301" i="7"/>
  <c r="T300" i="7"/>
  <c r="S300" i="7"/>
  <c r="R300" i="7"/>
  <c r="P300" i="7"/>
  <c r="T299" i="7"/>
  <c r="S299" i="7"/>
  <c r="M299" i="7"/>
  <c r="T298" i="7"/>
  <c r="S298" i="7"/>
  <c r="M298" i="7"/>
  <c r="R298" i="7" s="1"/>
  <c r="T297" i="7"/>
  <c r="S297" i="7"/>
  <c r="M297" i="7"/>
  <c r="R297" i="7" s="1"/>
  <c r="T296" i="7"/>
  <c r="S296" i="7"/>
  <c r="M296" i="7"/>
  <c r="P296" i="7" s="1"/>
  <c r="T295" i="7"/>
  <c r="S295" i="7"/>
  <c r="R295" i="7"/>
  <c r="T294" i="7"/>
  <c r="S294" i="7"/>
  <c r="R294" i="7"/>
  <c r="P294" i="7"/>
  <c r="T293" i="7"/>
  <c r="S293" i="7"/>
  <c r="M293" i="7"/>
  <c r="P293" i="7" s="1"/>
  <c r="T292" i="7"/>
  <c r="S292" i="7"/>
  <c r="R292" i="7"/>
  <c r="T291" i="7"/>
  <c r="S291" i="7"/>
  <c r="M291" i="7"/>
  <c r="R291" i="7" s="1"/>
  <c r="T290" i="7"/>
  <c r="S290" i="7"/>
  <c r="R290" i="7"/>
  <c r="P290" i="7"/>
  <c r="T289" i="7"/>
  <c r="S289" i="7"/>
  <c r="R289" i="7"/>
  <c r="T288" i="7"/>
  <c r="S288" i="7"/>
  <c r="R288" i="7"/>
  <c r="T287" i="7"/>
  <c r="S287" i="7"/>
  <c r="M287" i="7"/>
  <c r="R287" i="7" s="1"/>
  <c r="T286" i="7"/>
  <c r="S286" i="7"/>
  <c r="R286" i="7"/>
  <c r="P286" i="7"/>
  <c r="T285" i="7"/>
  <c r="S285" i="7"/>
  <c r="M285" i="7"/>
  <c r="R285" i="7" s="1"/>
  <c r="T284" i="7"/>
  <c r="S284" i="7"/>
  <c r="M284" i="7"/>
  <c r="R284" i="7" s="1"/>
  <c r="T283" i="7"/>
  <c r="S283" i="7"/>
  <c r="M283" i="7"/>
  <c r="R283" i="7" s="1"/>
  <c r="T282" i="7"/>
  <c r="S282" i="7"/>
  <c r="M282" i="7"/>
  <c r="T281" i="7"/>
  <c r="S281" i="7"/>
  <c r="R281" i="7"/>
  <c r="P281" i="7"/>
  <c r="T280" i="7"/>
  <c r="S280" i="7"/>
  <c r="M280" i="7"/>
  <c r="R280" i="7" s="1"/>
  <c r="T279" i="7"/>
  <c r="S279" i="7"/>
  <c r="M279" i="7"/>
  <c r="R279" i="7" s="1"/>
  <c r="T278" i="7"/>
  <c r="S278" i="7"/>
  <c r="M278" i="7"/>
  <c r="R278" i="7" s="1"/>
  <c r="T277" i="7"/>
  <c r="S277" i="7"/>
  <c r="M277" i="7"/>
  <c r="P277" i="7" s="1"/>
  <c r="T276" i="7"/>
  <c r="S276" i="7"/>
  <c r="M276" i="7"/>
  <c r="T275" i="7"/>
  <c r="S275" i="7"/>
  <c r="R275" i="7"/>
  <c r="P275" i="7"/>
  <c r="T274" i="7"/>
  <c r="S274" i="7"/>
  <c r="M274" i="7"/>
  <c r="R274" i="7" s="1"/>
  <c r="T273" i="7"/>
  <c r="S273" i="7"/>
  <c r="M273" i="7"/>
  <c r="R273" i="7" s="1"/>
  <c r="T272" i="7"/>
  <c r="S272" i="7"/>
  <c r="M272" i="7"/>
  <c r="P272" i="7" s="1"/>
  <c r="T271" i="7"/>
  <c r="S271" i="7"/>
  <c r="R271" i="7"/>
  <c r="P271" i="7"/>
  <c r="T270" i="7"/>
  <c r="S270" i="7"/>
  <c r="R270" i="7"/>
  <c r="T269" i="7"/>
  <c r="S269" i="7"/>
  <c r="R269" i="7"/>
  <c r="T268" i="7"/>
  <c r="S268" i="7"/>
  <c r="R268" i="7"/>
  <c r="P268" i="7"/>
  <c r="T267" i="7"/>
  <c r="S267" i="7"/>
  <c r="R267" i="7"/>
  <c r="T266" i="7"/>
  <c r="S266" i="7"/>
  <c r="R266" i="7"/>
  <c r="P266" i="7"/>
  <c r="T265" i="7"/>
  <c r="S265" i="7"/>
  <c r="R265" i="7"/>
  <c r="P265" i="7"/>
  <c r="T264" i="7"/>
  <c r="S264" i="7"/>
  <c r="R264" i="7"/>
  <c r="P264" i="7"/>
  <c r="T263" i="7"/>
  <c r="S263" i="7"/>
  <c r="R263" i="7"/>
  <c r="T262" i="7"/>
  <c r="S262" i="7"/>
  <c r="R262" i="7"/>
  <c r="P262" i="7"/>
  <c r="T261" i="7"/>
  <c r="S261" i="7"/>
  <c r="R261" i="7"/>
  <c r="T260" i="7"/>
  <c r="S260" i="7"/>
  <c r="R260" i="7"/>
  <c r="T259" i="7"/>
  <c r="S259" i="7"/>
  <c r="M259" i="7"/>
  <c r="R259" i="7" s="1"/>
  <c r="T258" i="7"/>
  <c r="S258" i="7"/>
  <c r="M258" i="7"/>
  <c r="R258" i="7" s="1"/>
  <c r="T257" i="7"/>
  <c r="S257" i="7"/>
  <c r="R257" i="7"/>
  <c r="T256" i="7"/>
  <c r="S256" i="7"/>
  <c r="R256" i="7"/>
  <c r="T255" i="7"/>
  <c r="S255" i="7"/>
  <c r="R255" i="7"/>
  <c r="T254" i="7"/>
  <c r="S254" i="7"/>
  <c r="R254" i="7"/>
  <c r="P254" i="7"/>
  <c r="T253" i="7"/>
  <c r="S253" i="7"/>
  <c r="M253" i="7"/>
  <c r="R253" i="7" s="1"/>
  <c r="T252" i="7"/>
  <c r="S252" i="7"/>
  <c r="M252" i="7"/>
  <c r="R252" i="7" s="1"/>
  <c r="T251" i="7"/>
  <c r="S251" i="7"/>
  <c r="M251" i="7"/>
  <c r="R251" i="7" s="1"/>
  <c r="T250" i="7"/>
  <c r="S250" i="7"/>
  <c r="M250" i="7"/>
  <c r="R250" i="7" s="1"/>
  <c r="T249" i="7"/>
  <c r="S249" i="7"/>
  <c r="R249" i="7"/>
  <c r="T248" i="7"/>
  <c r="S248" i="7"/>
  <c r="M248" i="7"/>
  <c r="T247" i="7"/>
  <c r="S247" i="7"/>
  <c r="M247" i="7"/>
  <c r="R247" i="7" s="1"/>
  <c r="T246" i="7"/>
  <c r="S246" i="7"/>
  <c r="M246" i="7"/>
  <c r="R246" i="7" s="1"/>
  <c r="T245" i="7"/>
  <c r="S245" i="7"/>
  <c r="M245" i="7"/>
  <c r="T243" i="7"/>
  <c r="S243" i="7"/>
  <c r="M243" i="7"/>
  <c r="T242" i="7"/>
  <c r="S242" i="7"/>
  <c r="R242" i="7"/>
  <c r="T241" i="7"/>
  <c r="S241" i="7"/>
  <c r="R241" i="7"/>
  <c r="P241" i="7"/>
  <c r="T240" i="7"/>
  <c r="S240" i="7"/>
  <c r="R240" i="7"/>
  <c r="P240" i="7"/>
  <c r="T239" i="7"/>
  <c r="S239" i="7"/>
  <c r="M239" i="7"/>
  <c r="R239" i="7" s="1"/>
  <c r="T238" i="7"/>
  <c r="S238" i="7"/>
  <c r="R238" i="7"/>
  <c r="T237" i="7"/>
  <c r="S237" i="7"/>
  <c r="R237" i="7"/>
  <c r="T236" i="7"/>
  <c r="S236" i="7"/>
  <c r="R236" i="7"/>
  <c r="T235" i="7"/>
  <c r="S235" i="7"/>
  <c r="R235" i="7"/>
  <c r="P235" i="7"/>
  <c r="T234" i="7"/>
  <c r="S234" i="7"/>
  <c r="R234" i="7"/>
  <c r="P234" i="7"/>
  <c r="T233" i="7"/>
  <c r="S233" i="7"/>
  <c r="R233" i="7"/>
  <c r="T232" i="7"/>
  <c r="S232" i="7"/>
  <c r="R232" i="7"/>
  <c r="T231" i="7"/>
  <c r="S231" i="7"/>
  <c r="M231" i="7"/>
  <c r="R231" i="7" s="1"/>
  <c r="T230" i="7"/>
  <c r="S230" i="7"/>
  <c r="M230" i="7"/>
  <c r="R230" i="7" s="1"/>
  <c r="T229" i="7"/>
  <c r="S229" i="7"/>
  <c r="M229" i="7"/>
  <c r="T228" i="7"/>
  <c r="S228" i="7"/>
  <c r="M228" i="7"/>
  <c r="T227" i="7"/>
  <c r="S227" i="7"/>
  <c r="M227" i="7"/>
  <c r="R227" i="7" s="1"/>
  <c r="T226" i="7"/>
  <c r="S226" i="7"/>
  <c r="R226" i="7"/>
  <c r="P226" i="7"/>
  <c r="T225" i="7"/>
  <c r="S225" i="7"/>
  <c r="M225" i="7"/>
  <c r="R225" i="7" s="1"/>
  <c r="T224" i="7"/>
  <c r="S224" i="7"/>
  <c r="R224" i="7"/>
  <c r="T223" i="7"/>
  <c r="S223" i="7"/>
  <c r="R223" i="7"/>
  <c r="T222" i="7"/>
  <c r="S222" i="7"/>
  <c r="R222" i="7"/>
  <c r="P222" i="7"/>
  <c r="T221" i="7"/>
  <c r="S221" i="7"/>
  <c r="M221" i="7"/>
  <c r="R221" i="7" s="1"/>
  <c r="T220" i="7"/>
  <c r="S220" i="7"/>
  <c r="M220" i="7"/>
  <c r="R220" i="7" s="1"/>
  <c r="T219" i="7"/>
  <c r="S219" i="7"/>
  <c r="M219" i="7"/>
  <c r="T218" i="7"/>
  <c r="S218" i="7"/>
  <c r="M218" i="7"/>
  <c r="R218" i="7" s="1"/>
  <c r="T217" i="7"/>
  <c r="S217" i="7"/>
  <c r="R217" i="7"/>
  <c r="P217" i="7"/>
  <c r="T216" i="7"/>
  <c r="S216" i="7"/>
  <c r="M216" i="7"/>
  <c r="R216" i="7" s="1"/>
  <c r="T215" i="7"/>
  <c r="S215" i="7"/>
  <c r="M215" i="7"/>
  <c r="R215" i="7" s="1"/>
  <c r="T214" i="7"/>
  <c r="S214" i="7"/>
  <c r="R214" i="7"/>
  <c r="T213" i="7"/>
  <c r="S213" i="7"/>
  <c r="M213" i="7"/>
  <c r="R213" i="7" s="1"/>
  <c r="T212" i="7"/>
  <c r="S212" i="7"/>
  <c r="M212" i="7"/>
  <c r="R212" i="7" s="1"/>
  <c r="T211" i="7"/>
  <c r="S211" i="7"/>
  <c r="M211" i="7"/>
  <c r="P211" i="7" s="1"/>
  <c r="T210" i="7"/>
  <c r="S210" i="7"/>
  <c r="R210" i="7"/>
  <c r="T209" i="7"/>
  <c r="S209" i="7"/>
  <c r="M209" i="7"/>
  <c r="P209" i="7" s="1"/>
  <c r="T208" i="7"/>
  <c r="S208" i="7"/>
  <c r="R208" i="7"/>
  <c r="P208" i="7"/>
  <c r="T207" i="7"/>
  <c r="S207" i="7"/>
  <c r="M207" i="7"/>
  <c r="P207" i="7" s="1"/>
  <c r="T206" i="7"/>
  <c r="S206" i="7"/>
  <c r="R206" i="7"/>
  <c r="T205" i="7"/>
  <c r="S205" i="7"/>
  <c r="R205" i="7"/>
  <c r="T204" i="7"/>
  <c r="S204" i="7"/>
  <c r="R204" i="7"/>
  <c r="T203" i="7"/>
  <c r="S203" i="7"/>
  <c r="R203" i="7"/>
  <c r="T202" i="7"/>
  <c r="S202" i="7"/>
  <c r="M202" i="7"/>
  <c r="T201" i="7"/>
  <c r="S201" i="7"/>
  <c r="R201" i="7"/>
  <c r="T200" i="7"/>
  <c r="S200" i="7"/>
  <c r="R200" i="7"/>
  <c r="T199" i="7"/>
  <c r="S199" i="7"/>
  <c r="R199" i="7"/>
  <c r="T198" i="7"/>
  <c r="S198" i="7"/>
  <c r="R198" i="7"/>
  <c r="T197" i="7"/>
  <c r="S197" i="7"/>
  <c r="R197" i="7"/>
  <c r="P197" i="7"/>
  <c r="T196" i="7"/>
  <c r="S196" i="7"/>
  <c r="R196" i="7"/>
  <c r="P196" i="7"/>
  <c r="T195" i="7"/>
  <c r="S195" i="7"/>
  <c r="M195" i="7"/>
  <c r="R195" i="7" s="1"/>
  <c r="T194" i="7"/>
  <c r="S194" i="7"/>
  <c r="M194" i="7"/>
  <c r="R194" i="7" s="1"/>
  <c r="T193" i="7"/>
  <c r="S193" i="7"/>
  <c r="M193" i="7"/>
  <c r="R193" i="7" s="1"/>
  <c r="T192" i="7"/>
  <c r="S192" i="7"/>
  <c r="M192" i="7"/>
  <c r="T191" i="7"/>
  <c r="S191" i="7"/>
  <c r="M191" i="7"/>
  <c r="R191" i="7" s="1"/>
  <c r="T190" i="7"/>
  <c r="S190" i="7"/>
  <c r="M190" i="7"/>
  <c r="T189" i="7"/>
  <c r="S189" i="7"/>
  <c r="R189" i="7"/>
  <c r="T188" i="7"/>
  <c r="S188" i="7"/>
  <c r="M188" i="7"/>
  <c r="R188" i="7" s="1"/>
  <c r="T187" i="7"/>
  <c r="S187" i="7"/>
  <c r="M187" i="7"/>
  <c r="P187" i="7" s="1"/>
  <c r="T186" i="7"/>
  <c r="S186" i="7"/>
  <c r="M186" i="7"/>
  <c r="R186" i="7" s="1"/>
  <c r="T185" i="7"/>
  <c r="S185" i="7"/>
  <c r="M185" i="7"/>
  <c r="T184" i="7"/>
  <c r="S184" i="7"/>
  <c r="M184" i="7"/>
  <c r="R184" i="7" s="1"/>
  <c r="T183" i="7"/>
  <c r="S183" i="7"/>
  <c r="M183" i="7"/>
  <c r="R183" i="7" s="1"/>
  <c r="T182" i="7"/>
  <c r="S182" i="7"/>
  <c r="R182" i="7"/>
  <c r="T181" i="7"/>
  <c r="S181" i="7"/>
  <c r="M181" i="7"/>
  <c r="R181" i="7" s="1"/>
  <c r="T180" i="7"/>
  <c r="S180" i="7"/>
  <c r="M180" i="7"/>
  <c r="R180" i="7" s="1"/>
  <c r="T179" i="7"/>
  <c r="S179" i="7"/>
  <c r="M179" i="7"/>
  <c r="R179" i="7" s="1"/>
  <c r="T178" i="7"/>
  <c r="S178" i="7"/>
  <c r="M178" i="7"/>
  <c r="R178" i="7" s="1"/>
  <c r="T177" i="7"/>
  <c r="S177" i="7"/>
  <c r="M177" i="7"/>
  <c r="R177" i="7" s="1"/>
  <c r="T176" i="7"/>
  <c r="S176" i="7"/>
  <c r="R176" i="7"/>
  <c r="T175" i="7"/>
  <c r="S175" i="7"/>
  <c r="R175" i="7"/>
  <c r="T174" i="7"/>
  <c r="S174" i="7"/>
  <c r="R174" i="7"/>
  <c r="T173" i="7"/>
  <c r="S173" i="7"/>
  <c r="R173" i="7"/>
  <c r="P173" i="7"/>
  <c r="T172" i="7"/>
  <c r="S172" i="7"/>
  <c r="R172" i="7"/>
  <c r="P172" i="7"/>
  <c r="T171" i="7"/>
  <c r="S171" i="7"/>
  <c r="R171" i="7"/>
  <c r="T170" i="7"/>
  <c r="S170" i="7"/>
  <c r="R170" i="7"/>
  <c r="P170" i="7"/>
  <c r="T169" i="7"/>
  <c r="S169" i="7"/>
  <c r="R169" i="7"/>
  <c r="T168" i="7"/>
  <c r="S168" i="7"/>
  <c r="R168" i="7"/>
  <c r="T167" i="7"/>
  <c r="S167" i="7"/>
  <c r="R167" i="7"/>
  <c r="T166" i="7"/>
  <c r="S166" i="7"/>
  <c r="R166" i="7"/>
  <c r="T165" i="7"/>
  <c r="S165" i="7"/>
  <c r="M165" i="7"/>
  <c r="P165" i="7" s="1"/>
  <c r="T164" i="7"/>
  <c r="S164" i="7"/>
  <c r="M164" i="7"/>
  <c r="T163" i="7"/>
  <c r="S163" i="7"/>
  <c r="M163" i="7"/>
  <c r="R163" i="7" s="1"/>
  <c r="T162" i="7"/>
  <c r="S162" i="7"/>
  <c r="M162" i="7"/>
  <c r="R162" i="7" s="1"/>
  <c r="T161" i="7"/>
  <c r="S161" i="7"/>
  <c r="M161" i="7"/>
  <c r="R161" i="7" s="1"/>
  <c r="T160" i="7"/>
  <c r="S160" i="7"/>
  <c r="M160" i="7"/>
  <c r="P160" i="7" s="1"/>
  <c r="T159" i="7"/>
  <c r="S159" i="7"/>
  <c r="M159" i="7"/>
  <c r="P159" i="7" s="1"/>
  <c r="T158" i="7"/>
  <c r="S158" i="7"/>
  <c r="M158" i="7"/>
  <c r="R158" i="7" s="1"/>
  <c r="T157" i="7"/>
  <c r="S157" i="7"/>
  <c r="R157" i="7"/>
  <c r="P157" i="7"/>
  <c r="T156" i="7"/>
  <c r="S156" i="7"/>
  <c r="R156" i="7"/>
  <c r="T155" i="7"/>
  <c r="S155" i="7"/>
  <c r="R155" i="7"/>
  <c r="P155" i="7"/>
  <c r="T154" i="7"/>
  <c r="S154" i="7"/>
  <c r="R154" i="7"/>
  <c r="T153" i="7"/>
  <c r="S153" i="7"/>
  <c r="R153" i="7"/>
  <c r="P153" i="7"/>
  <c r="T152" i="7"/>
  <c r="S152" i="7"/>
  <c r="R152" i="7"/>
  <c r="P152" i="7"/>
  <c r="T151" i="7"/>
  <c r="S151" i="7"/>
  <c r="R151" i="7"/>
  <c r="P151" i="7"/>
  <c r="T150" i="7"/>
  <c r="S150" i="7"/>
  <c r="R150" i="7"/>
  <c r="T149" i="7"/>
  <c r="S149" i="7"/>
  <c r="R149" i="7"/>
  <c r="P149" i="7"/>
  <c r="T148" i="7"/>
  <c r="S148" i="7"/>
  <c r="R148" i="7"/>
  <c r="P148" i="7"/>
  <c r="T147" i="7"/>
  <c r="S147" i="7"/>
  <c r="R147" i="7"/>
  <c r="T146" i="7"/>
  <c r="S146" i="7"/>
  <c r="R146" i="7"/>
  <c r="P146" i="7"/>
  <c r="T145" i="7"/>
  <c r="S145" i="7"/>
  <c r="M145" i="7"/>
  <c r="R145" i="7" s="1"/>
  <c r="T144" i="7"/>
  <c r="S144" i="7"/>
  <c r="R144" i="7"/>
  <c r="T143" i="7"/>
  <c r="S143" i="7"/>
  <c r="R143" i="7"/>
  <c r="T142" i="7"/>
  <c r="S142" i="7"/>
  <c r="R142" i="7"/>
  <c r="P142" i="7"/>
  <c r="T141" i="7"/>
  <c r="S141" i="7"/>
  <c r="R141" i="7"/>
  <c r="P141" i="7"/>
  <c r="T140" i="7"/>
  <c r="S140" i="7"/>
  <c r="R140" i="7"/>
  <c r="T139" i="7"/>
  <c r="S139" i="7"/>
  <c r="R139" i="7"/>
  <c r="P139" i="7"/>
  <c r="T138" i="7"/>
  <c r="S138" i="7"/>
  <c r="R138" i="7"/>
  <c r="T137" i="7"/>
  <c r="S137" i="7"/>
  <c r="R137" i="7"/>
  <c r="P137" i="7"/>
  <c r="T136" i="7"/>
  <c r="S136" i="7"/>
  <c r="R136" i="7"/>
  <c r="P136" i="7"/>
  <c r="T135" i="7"/>
  <c r="S135" i="7"/>
  <c r="R135" i="7"/>
  <c r="T134" i="7"/>
  <c r="S134" i="7"/>
  <c r="R134" i="7"/>
  <c r="T133" i="7"/>
  <c r="S133" i="7"/>
  <c r="R133" i="7"/>
  <c r="P133" i="7"/>
  <c r="T132" i="7"/>
  <c r="S132" i="7"/>
  <c r="M132" i="7"/>
  <c r="R132" i="7" s="1"/>
  <c r="T131" i="7"/>
  <c r="S131" i="7"/>
  <c r="M131" i="7"/>
  <c r="P131" i="7" s="1"/>
  <c r="T130" i="7"/>
  <c r="S130" i="7"/>
  <c r="M130" i="7"/>
  <c r="R130" i="7" s="1"/>
  <c r="T129" i="7"/>
  <c r="S129" i="7"/>
  <c r="M129" i="7"/>
  <c r="R129" i="7" s="1"/>
  <c r="T128" i="7"/>
  <c r="S128" i="7"/>
  <c r="M128" i="7"/>
  <c r="R128" i="7" s="1"/>
  <c r="T127" i="7"/>
  <c r="S127" i="7"/>
  <c r="M127" i="7"/>
  <c r="R127" i="7" s="1"/>
  <c r="T126" i="7"/>
  <c r="S126" i="7"/>
  <c r="M126" i="7"/>
  <c r="R126" i="7" s="1"/>
  <c r="T125" i="7"/>
  <c r="S125" i="7"/>
  <c r="R125" i="7"/>
  <c r="P125" i="7"/>
  <c r="T124" i="7"/>
  <c r="S124" i="7"/>
  <c r="R124" i="7"/>
  <c r="P124" i="7"/>
  <c r="T123" i="7"/>
  <c r="S123" i="7"/>
  <c r="R123" i="7"/>
  <c r="T122" i="7"/>
  <c r="S122" i="7"/>
  <c r="R122" i="7"/>
  <c r="T121" i="7"/>
  <c r="S121" i="7"/>
  <c r="R121" i="7"/>
  <c r="T120" i="7"/>
  <c r="S120" i="7"/>
  <c r="R120" i="7"/>
  <c r="T119" i="7"/>
  <c r="S119" i="7"/>
  <c r="M119" i="7"/>
  <c r="R119" i="7" s="1"/>
  <c r="T118" i="7"/>
  <c r="S118" i="7"/>
  <c r="M118" i="7"/>
  <c r="P118" i="7" s="1"/>
  <c r="T117" i="7"/>
  <c r="S117" i="7"/>
  <c r="M117" i="7"/>
  <c r="T116" i="7"/>
  <c r="S116" i="7"/>
  <c r="R116" i="7"/>
  <c r="T115" i="7"/>
  <c r="S115" i="7"/>
  <c r="M115" i="7"/>
  <c r="R115" i="7" s="1"/>
  <c r="T114" i="7"/>
  <c r="S114" i="7"/>
  <c r="M114" i="7"/>
  <c r="T113" i="7"/>
  <c r="S113" i="7"/>
  <c r="M113" i="7"/>
  <c r="P113" i="7" s="1"/>
  <c r="T112" i="7"/>
  <c r="S112" i="7"/>
  <c r="M112" i="7"/>
  <c r="R112" i="7" s="1"/>
  <c r="T111" i="7"/>
  <c r="S111" i="7"/>
  <c r="R111" i="7"/>
  <c r="P111" i="7"/>
  <c r="T110" i="7"/>
  <c r="S110" i="7"/>
  <c r="M110" i="7"/>
  <c r="R110" i="7" s="1"/>
  <c r="T109" i="7"/>
  <c r="S109" i="7"/>
  <c r="R109" i="7"/>
  <c r="P109" i="7"/>
  <c r="T108" i="7"/>
  <c r="S108" i="7"/>
  <c r="M108" i="7"/>
  <c r="R108" i="7" s="1"/>
  <c r="T107" i="7"/>
  <c r="S107" i="7"/>
  <c r="R107" i="7"/>
  <c r="T106" i="7"/>
  <c r="S106" i="7"/>
  <c r="M106" i="7"/>
  <c r="R106" i="7" s="1"/>
  <c r="T105" i="7"/>
  <c r="S105" i="7"/>
  <c r="M105" i="7"/>
  <c r="R105" i="7" s="1"/>
  <c r="T104" i="7"/>
  <c r="S104" i="7"/>
  <c r="R104" i="7"/>
  <c r="P104" i="7"/>
  <c r="T103" i="7"/>
  <c r="S103" i="7"/>
  <c r="M103" i="7"/>
  <c r="P103" i="7" s="1"/>
  <c r="T102" i="7"/>
  <c r="S102" i="7"/>
  <c r="M102" i="7"/>
  <c r="R102" i="7" s="1"/>
  <c r="T101" i="7"/>
  <c r="S101" i="7"/>
  <c r="R101" i="7"/>
  <c r="P101" i="7"/>
  <c r="T100" i="7"/>
  <c r="S100" i="7"/>
  <c r="M100" i="7"/>
  <c r="T99" i="7"/>
  <c r="S99" i="7"/>
  <c r="R99" i="7"/>
  <c r="P99" i="7"/>
  <c r="T98" i="7"/>
  <c r="S98" i="7"/>
  <c r="R98" i="7"/>
  <c r="T97" i="7"/>
  <c r="S97" i="7"/>
  <c r="M97" i="7"/>
  <c r="R97" i="7" s="1"/>
  <c r="T96" i="7"/>
  <c r="S96" i="7"/>
  <c r="M96" i="7"/>
  <c r="R96" i="7" s="1"/>
  <c r="T95" i="7"/>
  <c r="S95" i="7"/>
  <c r="M95" i="7"/>
  <c r="R95" i="7" s="1"/>
  <c r="T94" i="7"/>
  <c r="S94" i="7"/>
  <c r="M94" i="7"/>
  <c r="R94" i="7" s="1"/>
  <c r="T93" i="7"/>
  <c r="S93" i="7"/>
  <c r="M93" i="7"/>
  <c r="R93" i="7" s="1"/>
  <c r="T92" i="7"/>
  <c r="S92" i="7"/>
  <c r="M92" i="7"/>
  <c r="R92" i="7" s="1"/>
  <c r="T91" i="7"/>
  <c r="S91" i="7"/>
  <c r="R91" i="7"/>
  <c r="P91" i="7"/>
  <c r="T90" i="7"/>
  <c r="S90" i="7"/>
  <c r="M90" i="7"/>
  <c r="T89" i="7"/>
  <c r="S89" i="7"/>
  <c r="M89" i="7"/>
  <c r="R89" i="7" s="1"/>
  <c r="T88" i="7"/>
  <c r="S88" i="7"/>
  <c r="M88" i="7"/>
  <c r="R88" i="7" s="1"/>
  <c r="T87" i="7"/>
  <c r="S87" i="7"/>
  <c r="M87" i="7"/>
  <c r="R87" i="7" s="1"/>
  <c r="T86" i="7"/>
  <c r="S86" i="7"/>
  <c r="M86" i="7"/>
  <c r="R86" i="7" s="1"/>
  <c r="T85" i="7"/>
  <c r="S85" i="7"/>
  <c r="M85" i="7"/>
  <c r="P85" i="7" s="1"/>
  <c r="T84" i="7"/>
  <c r="S84" i="7"/>
  <c r="M84" i="7"/>
  <c r="R84" i="7" s="1"/>
  <c r="T83" i="7"/>
  <c r="S83" i="7"/>
  <c r="M83" i="7"/>
  <c r="R83" i="7" s="1"/>
  <c r="T82" i="7"/>
  <c r="S82" i="7"/>
  <c r="M82" i="7"/>
  <c r="P82" i="7" s="1"/>
  <c r="T81" i="7"/>
  <c r="S81" i="7"/>
  <c r="M81" i="7"/>
  <c r="R81" i="7" s="1"/>
  <c r="T80" i="7"/>
  <c r="S80" i="7"/>
  <c r="M80" i="7"/>
  <c r="R80" i="7" s="1"/>
  <c r="T79" i="7"/>
  <c r="S79" i="7"/>
  <c r="M79" i="7"/>
  <c r="R79" i="7" s="1"/>
  <c r="T78" i="7"/>
  <c r="S78" i="7"/>
  <c r="R78" i="7"/>
  <c r="T77" i="7"/>
  <c r="S77" i="7"/>
  <c r="R77" i="7"/>
  <c r="P77" i="7"/>
  <c r="T76" i="7"/>
  <c r="S76" i="7"/>
  <c r="M76" i="7"/>
  <c r="R76" i="7" s="1"/>
  <c r="T75" i="7"/>
  <c r="S75" i="7"/>
  <c r="R75" i="7"/>
  <c r="P75" i="7"/>
  <c r="T74" i="7"/>
  <c r="S74" i="7"/>
  <c r="M74" i="7"/>
  <c r="P74" i="7" s="1"/>
  <c r="T73" i="7"/>
  <c r="S73" i="7"/>
  <c r="M73" i="7"/>
  <c r="R73" i="7" s="1"/>
  <c r="T72" i="7"/>
  <c r="S72" i="7"/>
  <c r="M72" i="7"/>
  <c r="R72" i="7" s="1"/>
  <c r="T71" i="7"/>
  <c r="S71" i="7"/>
  <c r="M71" i="7"/>
  <c r="R71" i="7" s="1"/>
  <c r="T70" i="7"/>
  <c r="S70" i="7"/>
  <c r="M70" i="7"/>
  <c r="R70" i="7" s="1"/>
  <c r="T69" i="7"/>
  <c r="S69" i="7"/>
  <c r="M69" i="7"/>
  <c r="R69" i="7" s="1"/>
  <c r="T68" i="7"/>
  <c r="S68" i="7"/>
  <c r="R68" i="7"/>
  <c r="P68" i="7"/>
  <c r="T67" i="7"/>
  <c r="S67" i="7"/>
  <c r="M67" i="7"/>
  <c r="R67" i="7" s="1"/>
  <c r="T66" i="7"/>
  <c r="S66" i="7"/>
  <c r="M66" i="7"/>
  <c r="R66" i="7" s="1"/>
  <c r="T65" i="7"/>
  <c r="S65" i="7"/>
  <c r="R65" i="7"/>
  <c r="T64" i="7"/>
  <c r="S64" i="7"/>
  <c r="R64" i="7"/>
  <c r="T63" i="7"/>
  <c r="S63" i="7"/>
  <c r="R63" i="7"/>
  <c r="T62" i="7"/>
  <c r="S62" i="7"/>
  <c r="M62" i="7"/>
  <c r="P62" i="7" s="1"/>
  <c r="T61" i="7"/>
  <c r="S61" i="7"/>
  <c r="R61" i="7"/>
  <c r="P61" i="7"/>
  <c r="T60" i="7"/>
  <c r="S60" i="7"/>
  <c r="M60" i="7"/>
  <c r="R60" i="7" s="1"/>
  <c r="T59" i="7"/>
  <c r="S59" i="7"/>
  <c r="R59" i="7"/>
  <c r="P59" i="7"/>
  <c r="T58" i="7"/>
  <c r="S58" i="7"/>
  <c r="M58" i="7"/>
  <c r="R58" i="7" s="1"/>
  <c r="T57" i="7"/>
  <c r="S57" i="7"/>
  <c r="M57" i="7"/>
  <c r="R57" i="7" s="1"/>
  <c r="T56" i="7"/>
  <c r="S56" i="7"/>
  <c r="M56" i="7"/>
  <c r="R56" i="7" s="1"/>
  <c r="T55" i="7"/>
  <c r="S55" i="7"/>
  <c r="M55" i="7"/>
  <c r="R55" i="7" s="1"/>
  <c r="T54" i="7"/>
  <c r="S54" i="7"/>
  <c r="M54" i="7"/>
  <c r="R54" i="7" s="1"/>
  <c r="T53" i="7"/>
  <c r="S53" i="7"/>
  <c r="M53" i="7"/>
  <c r="P53" i="7" s="1"/>
  <c r="T52" i="7"/>
  <c r="S52" i="7"/>
  <c r="M52" i="7"/>
  <c r="P52" i="7" s="1"/>
  <c r="T51" i="7"/>
  <c r="S51" i="7"/>
  <c r="M51" i="7"/>
  <c r="R51" i="7" s="1"/>
  <c r="T50" i="7"/>
  <c r="S50" i="7"/>
  <c r="R50" i="7"/>
  <c r="T49" i="7"/>
  <c r="S49" i="7"/>
  <c r="M49" i="7"/>
  <c r="R49" i="7" s="1"/>
  <c r="T48" i="7"/>
  <c r="S48" i="7"/>
  <c r="R48" i="7"/>
  <c r="P48" i="7"/>
  <c r="T47" i="7"/>
  <c r="S47" i="7"/>
  <c r="R47" i="7"/>
  <c r="T46" i="7"/>
  <c r="S46" i="7"/>
  <c r="M46" i="7"/>
  <c r="R46" i="7" s="1"/>
  <c r="T45" i="7"/>
  <c r="S45" i="7"/>
  <c r="R45" i="7"/>
  <c r="P45" i="7"/>
  <c r="T44" i="7"/>
  <c r="S44" i="7"/>
  <c r="R44" i="7"/>
  <c r="P44" i="7"/>
  <c r="T43" i="7"/>
  <c r="S43" i="7"/>
  <c r="M43" i="7"/>
  <c r="R43" i="7" s="1"/>
  <c r="T42" i="7"/>
  <c r="S42" i="7"/>
  <c r="M42" i="7"/>
  <c r="R42" i="7" s="1"/>
  <c r="T41" i="7"/>
  <c r="S41" i="7"/>
  <c r="R41" i="7"/>
  <c r="T40" i="7"/>
  <c r="S40" i="7"/>
  <c r="R40" i="7"/>
  <c r="P40" i="7"/>
  <c r="T39" i="7"/>
  <c r="S39" i="7"/>
  <c r="R39" i="7"/>
  <c r="P39" i="7"/>
  <c r="T38" i="7"/>
  <c r="S38" i="7"/>
  <c r="R38" i="7"/>
  <c r="P38" i="7"/>
  <c r="T37" i="7"/>
  <c r="S37" i="7"/>
  <c r="R37" i="7"/>
  <c r="P37" i="7"/>
  <c r="T36" i="7"/>
  <c r="S36" i="7"/>
  <c r="R36" i="7"/>
  <c r="T35" i="7"/>
  <c r="S35" i="7"/>
  <c r="M35" i="7"/>
  <c r="R35" i="7" s="1"/>
  <c r="T34" i="7"/>
  <c r="S34" i="7"/>
  <c r="R34" i="7"/>
  <c r="P34" i="7"/>
  <c r="T33" i="7"/>
  <c r="S33" i="7"/>
  <c r="R33" i="7"/>
  <c r="T32" i="7"/>
  <c r="S32" i="7"/>
  <c r="M32" i="7"/>
  <c r="R32" i="7" s="1"/>
  <c r="T31" i="7"/>
  <c r="S31" i="7"/>
  <c r="R31" i="7"/>
  <c r="P31" i="7"/>
  <c r="T30" i="7"/>
  <c r="S30" i="7"/>
  <c r="R30" i="7"/>
  <c r="T29" i="7"/>
  <c r="S29" i="7"/>
  <c r="R29" i="7"/>
  <c r="T28" i="7"/>
  <c r="S28" i="7"/>
  <c r="M28" i="7"/>
  <c r="R28" i="7" s="1"/>
  <c r="T27" i="7"/>
  <c r="S27" i="7"/>
  <c r="M27" i="7"/>
  <c r="R27" i="7" s="1"/>
  <c r="T26" i="7"/>
  <c r="S26" i="7"/>
  <c r="R26" i="7"/>
  <c r="T25" i="7"/>
  <c r="S25" i="7"/>
  <c r="R25" i="7"/>
  <c r="T24" i="7"/>
  <c r="S24" i="7"/>
  <c r="R24" i="7"/>
  <c r="T23" i="7"/>
  <c r="S23" i="7"/>
  <c r="M23" i="7"/>
  <c r="R23" i="7" s="1"/>
  <c r="T22" i="7"/>
  <c r="S22" i="7"/>
  <c r="M22" i="7"/>
  <c r="R22" i="7" s="1"/>
  <c r="T21" i="7"/>
  <c r="S21" i="7"/>
  <c r="M21" i="7"/>
  <c r="P21" i="7" s="1"/>
  <c r="T20" i="7"/>
  <c r="S20" i="7"/>
  <c r="R20" i="7"/>
  <c r="P20" i="7"/>
  <c r="T19" i="7"/>
  <c r="S19" i="7"/>
  <c r="R19" i="7"/>
  <c r="P19" i="7"/>
  <c r="T18" i="7"/>
  <c r="S18" i="7"/>
  <c r="M18" i="7"/>
  <c r="R18" i="7" s="1"/>
  <c r="T17" i="7"/>
  <c r="S17" i="7"/>
  <c r="M17" i="7"/>
  <c r="T16" i="7"/>
  <c r="S16" i="7"/>
  <c r="M16" i="7"/>
  <c r="R16" i="7" s="1"/>
  <c r="T15" i="7"/>
  <c r="S15" i="7"/>
  <c r="M15" i="7"/>
  <c r="R15" i="7" s="1"/>
  <c r="T14" i="7"/>
  <c r="S14" i="7"/>
  <c r="M14" i="7"/>
  <c r="R14" i="7" s="1"/>
  <c r="T13" i="7"/>
  <c r="S13" i="7"/>
  <c r="R13" i="7"/>
  <c r="T12" i="7"/>
  <c r="S12" i="7"/>
  <c r="M12" i="7"/>
  <c r="R12" i="7" s="1"/>
  <c r="T11" i="7"/>
  <c r="S11" i="7"/>
  <c r="R11" i="7"/>
  <c r="T10" i="7"/>
  <c r="S10" i="7"/>
  <c r="M10" i="7"/>
  <c r="R10" i="7" s="1"/>
  <c r="T9" i="7"/>
  <c r="S9" i="7"/>
  <c r="R9" i="7"/>
  <c r="T8" i="7"/>
  <c r="S8" i="7"/>
  <c r="R8" i="7"/>
  <c r="R272" i="7" l="1"/>
  <c r="R753" i="7"/>
  <c r="P755" i="7"/>
  <c r="P961" i="7"/>
  <c r="P1163" i="7"/>
  <c r="R518" i="7"/>
  <c r="P519" i="7"/>
  <c r="P912" i="7"/>
  <c r="P383" i="7"/>
  <c r="P630" i="7"/>
  <c r="P778" i="7"/>
  <c r="P1156" i="7"/>
  <c r="R1164" i="7"/>
  <c r="P1165" i="7"/>
  <c r="P894" i="7"/>
  <c r="R683" i="7"/>
  <c r="P733" i="7"/>
  <c r="P851" i="7"/>
  <c r="P859" i="7"/>
  <c r="P981" i="7"/>
  <c r="P1005" i="7"/>
  <c r="R1115" i="7"/>
  <c r="P1117" i="7"/>
  <c r="R1118" i="7"/>
  <c r="P1119" i="7"/>
  <c r="R62" i="7"/>
  <c r="R325" i="7"/>
  <c r="P327" i="7"/>
  <c r="P340" i="7"/>
  <c r="R670" i="7"/>
  <c r="R676" i="7"/>
  <c r="P677" i="7"/>
  <c r="R722" i="7"/>
  <c r="P723" i="7"/>
  <c r="P737" i="7"/>
  <c r="P941" i="7"/>
  <c r="R1108" i="7"/>
  <c r="P1109" i="7"/>
  <c r="P1127" i="7"/>
  <c r="P1140" i="7"/>
  <c r="P684" i="7"/>
  <c r="R211" i="7"/>
  <c r="R420" i="7"/>
  <c r="P642" i="7"/>
  <c r="P648" i="7"/>
  <c r="P847" i="7"/>
  <c r="P922" i="7"/>
  <c r="P945" i="7"/>
  <c r="P1070" i="7"/>
  <c r="R1075" i="7"/>
  <c r="R1081" i="7"/>
  <c r="P1082" i="7"/>
  <c r="R1097" i="7"/>
  <c r="P1102" i="7"/>
  <c r="R1103" i="7"/>
  <c r="P1104" i="7"/>
  <c r="P1160" i="7"/>
  <c r="R118" i="7"/>
  <c r="P129" i="7"/>
  <c r="R160" i="7"/>
  <c r="R165" i="7"/>
  <c r="P177" i="7"/>
  <c r="R691" i="7"/>
  <c r="R697" i="7"/>
  <c r="R702" i="7"/>
  <c r="R707" i="7"/>
  <c r="P709" i="7"/>
  <c r="R714" i="7"/>
  <c r="R719" i="7"/>
  <c r="R748" i="7"/>
  <c r="P749" i="7"/>
  <c r="P811" i="7"/>
  <c r="R819" i="7"/>
  <c r="P821" i="7"/>
  <c r="R848" i="7"/>
  <c r="P863" i="7"/>
  <c r="P977" i="7"/>
  <c r="P987" i="7"/>
  <c r="P1046" i="7"/>
  <c r="P1095" i="7"/>
  <c r="P1111" i="7"/>
  <c r="P1148" i="7"/>
  <c r="P108" i="7"/>
  <c r="R873" i="7"/>
  <c r="P83" i="7"/>
  <c r="R209" i="7"/>
  <c r="P225" i="7"/>
  <c r="P278" i="7"/>
  <c r="R354" i="7"/>
  <c r="P355" i="7"/>
  <c r="P390" i="7"/>
  <c r="R399" i="7"/>
  <c r="R688" i="7"/>
  <c r="R53" i="7"/>
  <c r="R74" i="7"/>
  <c r="P76" i="7"/>
  <c r="P79" i="7"/>
  <c r="R103" i="7"/>
  <c r="R293" i="7"/>
  <c r="R362" i="7"/>
  <c r="R367" i="7"/>
  <c r="P387" i="7"/>
  <c r="R404" i="7"/>
  <c r="P446" i="7"/>
  <c r="R527" i="7"/>
  <c r="P528" i="7"/>
  <c r="R555" i="7"/>
  <c r="P556" i="7"/>
  <c r="P582" i="7"/>
  <c r="P611" i="7"/>
  <c r="R656" i="7"/>
  <c r="P843" i="7"/>
  <c r="P872" i="7"/>
  <c r="P900" i="7"/>
  <c r="R918" i="7"/>
  <c r="P925" i="7"/>
  <c r="P963" i="7"/>
  <c r="P1023" i="7"/>
  <c r="P1033" i="7"/>
  <c r="R1035" i="7"/>
  <c r="P1049" i="7"/>
  <c r="P1090" i="7"/>
  <c r="P1092" i="7"/>
  <c r="P1114" i="7"/>
  <c r="P1131" i="7"/>
  <c r="R1132" i="7"/>
  <c r="P1133" i="7"/>
  <c r="R1134" i="7"/>
  <c r="P1135" i="7"/>
  <c r="R52" i="7"/>
  <c r="R82" i="7"/>
  <c r="R277" i="7"/>
  <c r="R296" i="7"/>
  <c r="R457" i="7"/>
  <c r="R17" i="7"/>
  <c r="P17" i="7"/>
  <c r="R90" i="7"/>
  <c r="P90" i="7"/>
  <c r="R100" i="7"/>
  <c r="P100" i="7"/>
  <c r="R114" i="7"/>
  <c r="P114" i="7"/>
  <c r="P190" i="7"/>
  <c r="R190" i="7"/>
  <c r="P304" i="7"/>
  <c r="R304" i="7"/>
  <c r="P665" i="7"/>
  <c r="R665" i="7"/>
  <c r="P1087" i="7"/>
  <c r="R1087" i="7"/>
  <c r="P216" i="7"/>
  <c r="P348" i="7"/>
  <c r="R348" i="7"/>
  <c r="P365" i="7"/>
  <c r="R365" i="7"/>
  <c r="R377" i="7"/>
  <c r="P377" i="7"/>
  <c r="R427" i="7"/>
  <c r="P427" i="7"/>
  <c r="R444" i="7"/>
  <c r="P444" i="7"/>
  <c r="P507" i="7"/>
  <c r="R516" i="7"/>
  <c r="P516" i="7"/>
  <c r="P736" i="7"/>
  <c r="R736" i="7"/>
  <c r="P854" i="7"/>
  <c r="R854" i="7"/>
  <c r="P952" i="7"/>
  <c r="R952" i="7"/>
  <c r="P1143" i="7"/>
  <c r="R1143" i="7"/>
  <c r="P1159" i="7"/>
  <c r="R1159" i="7"/>
  <c r="P43" i="7"/>
  <c r="P178" i="7"/>
  <c r="P184" i="7"/>
  <c r="R192" i="7"/>
  <c r="P192" i="7"/>
  <c r="R248" i="7"/>
  <c r="P248" i="7"/>
  <c r="R307" i="7"/>
  <c r="P307" i="7"/>
  <c r="R311" i="7"/>
  <c r="P311" i="7"/>
  <c r="R395" i="7"/>
  <c r="P395" i="7"/>
  <c r="P442" i="7"/>
  <c r="R442" i="7"/>
  <c r="P512" i="7"/>
  <c r="R557" i="7"/>
  <c r="P557" i="7"/>
  <c r="P844" i="7"/>
  <c r="R844" i="7"/>
  <c r="P1041" i="7"/>
  <c r="R1041" i="7"/>
  <c r="R1136" i="7"/>
  <c r="P1136" i="7"/>
  <c r="P229" i="7"/>
  <c r="R229" i="7"/>
  <c r="R533" i="7"/>
  <c r="P533" i="7"/>
  <c r="P669" i="7"/>
  <c r="R669" i="7"/>
  <c r="P931" i="7"/>
  <c r="R931" i="7"/>
  <c r="P16" i="7"/>
  <c r="R117" i="7"/>
  <c r="P117" i="7"/>
  <c r="P245" i="7"/>
  <c r="R245" i="7"/>
  <c r="P310" i="7"/>
  <c r="R310" i="7"/>
  <c r="P314" i="7"/>
  <c r="R314" i="7"/>
  <c r="R394" i="7"/>
  <c r="P394" i="7"/>
  <c r="P468" i="7"/>
  <c r="R468" i="7"/>
  <c r="R525" i="7"/>
  <c r="P525" i="7"/>
  <c r="P545" i="7"/>
  <c r="R545" i="7"/>
  <c r="R579" i="7"/>
  <c r="P579" i="7"/>
  <c r="R608" i="7"/>
  <c r="P608" i="7"/>
  <c r="P690" i="7"/>
  <c r="R690" i="7"/>
  <c r="P696" i="7"/>
  <c r="R696" i="7"/>
  <c r="P701" i="7"/>
  <c r="R701" i="7"/>
  <c r="P706" i="7"/>
  <c r="R706" i="7"/>
  <c r="P713" i="7"/>
  <c r="R713" i="7"/>
  <c r="P718" i="7"/>
  <c r="R718" i="7"/>
  <c r="P829" i="7"/>
  <c r="R829" i="7"/>
  <c r="R866" i="7"/>
  <c r="P866" i="7"/>
  <c r="P915" i="7"/>
  <c r="R915" i="7"/>
  <c r="P1151" i="7"/>
  <c r="R1151" i="7"/>
  <c r="R839" i="7"/>
  <c r="P839" i="7"/>
  <c r="P1142" i="7"/>
  <c r="R1142" i="7"/>
  <c r="P1150" i="7"/>
  <c r="R1150" i="7"/>
  <c r="P523" i="7"/>
  <c r="P567" i="7"/>
  <c r="P766" i="7"/>
  <c r="R766" i="7"/>
  <c r="R767" i="7"/>
  <c r="R862" i="7"/>
  <c r="R884" i="7"/>
  <c r="R902" i="7"/>
  <c r="R924" i="7"/>
  <c r="R947" i="7"/>
  <c r="R990" i="7"/>
  <c r="R1048" i="7"/>
  <c r="R1126" i="7"/>
  <c r="R1139" i="7"/>
  <c r="R1141" i="7"/>
  <c r="P1141" i="7"/>
  <c r="R1147" i="7"/>
  <c r="R1149" i="7"/>
  <c r="P1149" i="7"/>
  <c r="R1155" i="7"/>
  <c r="R1157" i="7"/>
  <c r="P1157" i="7"/>
  <c r="P735" i="7"/>
  <c r="R735" i="7"/>
  <c r="P1158" i="7"/>
  <c r="R1158" i="7"/>
  <c r="R131" i="7"/>
  <c r="R159" i="7"/>
  <c r="R187" i="7"/>
  <c r="R207" i="7"/>
  <c r="P308" i="7"/>
  <c r="P312" i="7"/>
  <c r="P343" i="7"/>
  <c r="P439" i="7"/>
  <c r="R439" i="7"/>
  <c r="R673" i="7"/>
  <c r="R686" i="7"/>
  <c r="P686" i="7"/>
  <c r="P726" i="7"/>
  <c r="R726" i="7"/>
  <c r="R727" i="7"/>
  <c r="P731" i="7"/>
  <c r="R731" i="7"/>
  <c r="R732" i="7"/>
  <c r="R761" i="7"/>
  <c r="P761" i="7"/>
  <c r="R791" i="7"/>
  <c r="P791" i="7"/>
  <c r="R881" i="7"/>
  <c r="R891" i="7"/>
  <c r="R921" i="7"/>
  <c r="R943" i="7"/>
  <c r="R962" i="7"/>
  <c r="P1124" i="7"/>
  <c r="R1124" i="7"/>
  <c r="R202" i="7"/>
  <c r="P202" i="7"/>
  <c r="R282" i="7"/>
  <c r="P282" i="7"/>
  <c r="R415" i="7"/>
  <c r="P415" i="7"/>
  <c r="R436" i="7"/>
  <c r="P436" i="7"/>
  <c r="R537" i="7"/>
  <c r="P537" i="7"/>
  <c r="R700" i="7"/>
  <c r="P700" i="7"/>
  <c r="R725" i="7"/>
  <c r="P725" i="7"/>
  <c r="P764" i="7"/>
  <c r="R764" i="7"/>
  <c r="R1110" i="7"/>
  <c r="P1110" i="7"/>
  <c r="P54" i="7"/>
  <c r="P66" i="7"/>
  <c r="P80" i="7"/>
  <c r="R276" i="7"/>
  <c r="P276" i="7"/>
  <c r="R299" i="7"/>
  <c r="P299" i="7"/>
  <c r="P380" i="7"/>
  <c r="P406" i="7"/>
  <c r="P414" i="7"/>
  <c r="P674" i="7"/>
  <c r="R693" i="7"/>
  <c r="P693" i="7"/>
  <c r="P699" i="7"/>
  <c r="P724" i="7"/>
  <c r="R740" i="7"/>
  <c r="P740" i="7"/>
  <c r="R763" i="7"/>
  <c r="P763" i="7"/>
  <c r="R770" i="7"/>
  <c r="P770" i="7"/>
  <c r="R846" i="7"/>
  <c r="P846" i="7"/>
  <c r="S1256" i="7"/>
  <c r="P15" i="7"/>
  <c r="R21" i="7"/>
  <c r="P23" i="7"/>
  <c r="P51" i="7"/>
  <c r="P60" i="7"/>
  <c r="P67" i="7"/>
  <c r="P81" i="7"/>
  <c r="R85" i="7"/>
  <c r="P86" i="7"/>
  <c r="R113" i="7"/>
  <c r="P194" i="7"/>
  <c r="R228" i="7"/>
  <c r="P228" i="7"/>
  <c r="R243" i="7"/>
  <c r="P243" i="7"/>
  <c r="P274" i="7"/>
  <c r="P279" i="7"/>
  <c r="P298" i="7"/>
  <c r="R303" i="7"/>
  <c r="P303" i="7"/>
  <c r="R309" i="7"/>
  <c r="P309" i="7"/>
  <c r="R313" i="7"/>
  <c r="P313" i="7"/>
  <c r="R322" i="7"/>
  <c r="P322" i="7"/>
  <c r="R337" i="7"/>
  <c r="P337" i="7"/>
  <c r="R344" i="7"/>
  <c r="P344" i="7"/>
  <c r="P363" i="7"/>
  <c r="P372" i="7"/>
  <c r="R396" i="7"/>
  <c r="P396" i="7"/>
  <c r="P433" i="7"/>
  <c r="R438" i="7"/>
  <c r="P438" i="7"/>
  <c r="R526" i="7"/>
  <c r="P526" i="7"/>
  <c r="R550" i="7"/>
  <c r="P550" i="7"/>
  <c r="P570" i="7"/>
  <c r="R584" i="7"/>
  <c r="P584" i="7"/>
  <c r="P599" i="7"/>
  <c r="R682" i="7"/>
  <c r="P682" i="7"/>
  <c r="R687" i="7"/>
  <c r="P687" i="7"/>
  <c r="P692" i="7"/>
  <c r="P715" i="7"/>
  <c r="R810" i="7"/>
  <c r="R812" i="7"/>
  <c r="P812" i="7"/>
  <c r="P845" i="7"/>
  <c r="R849" i="7"/>
  <c r="P849" i="7"/>
  <c r="R923" i="7"/>
  <c r="P923" i="7"/>
  <c r="R927" i="7"/>
  <c r="P927" i="7"/>
  <c r="R935" i="7"/>
  <c r="P935" i="7"/>
  <c r="R967" i="7"/>
  <c r="P967" i="7"/>
  <c r="R1031" i="7"/>
  <c r="P1031" i="7"/>
  <c r="P1054" i="7"/>
  <c r="R1079" i="7"/>
  <c r="P1079" i="7"/>
  <c r="P1089" i="7"/>
  <c r="R1089" i="7"/>
  <c r="R1137" i="7"/>
  <c r="P1137" i="7"/>
  <c r="R1145" i="7"/>
  <c r="P1145" i="7"/>
  <c r="R219" i="7"/>
  <c r="P219" i="7"/>
  <c r="R675" i="7"/>
  <c r="P675" i="7"/>
  <c r="R721" i="7"/>
  <c r="P721" i="7"/>
  <c r="R729" i="7"/>
  <c r="P729" i="7"/>
  <c r="R1069" i="7"/>
  <c r="P1069" i="7"/>
  <c r="P1094" i="7"/>
  <c r="R1094" i="7"/>
  <c r="R1120" i="7"/>
  <c r="P1120" i="7"/>
  <c r="P145" i="7"/>
  <c r="P162" i="7"/>
  <c r="P218" i="7"/>
  <c r="R364" i="7"/>
  <c r="P364" i="7"/>
  <c r="P494" i="7"/>
  <c r="R560" i="7"/>
  <c r="P560" i="7"/>
  <c r="R600" i="7"/>
  <c r="P600" i="7"/>
  <c r="P679" i="7"/>
  <c r="P703" i="7"/>
  <c r="R716" i="7"/>
  <c r="P716" i="7"/>
  <c r="P720" i="7"/>
  <c r="P728" i="7"/>
  <c r="R850" i="7"/>
  <c r="P850" i="7"/>
  <c r="R1032" i="7"/>
  <c r="P1032" i="7"/>
  <c r="R1060" i="7"/>
  <c r="P1060" i="7"/>
  <c r="R1064" i="7"/>
  <c r="P1064" i="7"/>
  <c r="P1146" i="7"/>
  <c r="R1146" i="7"/>
  <c r="P1154" i="7"/>
  <c r="R1154" i="7"/>
  <c r="T1256" i="7"/>
  <c r="M1256" i="7"/>
  <c r="R164" i="7"/>
  <c r="P164" i="7"/>
  <c r="R185" i="7"/>
  <c r="P185" i="7"/>
  <c r="P259" i="7"/>
  <c r="R408" i="7"/>
  <c r="P408" i="7"/>
  <c r="R517" i="7"/>
  <c r="P517" i="7"/>
  <c r="R620" i="7"/>
  <c r="P620" i="7"/>
  <c r="R705" i="7"/>
  <c r="P705" i="7"/>
  <c r="R710" i="7"/>
  <c r="P710" i="7"/>
  <c r="R734" i="7"/>
  <c r="P734" i="7"/>
  <c r="R768" i="7"/>
  <c r="P768" i="7"/>
  <c r="R772" i="7"/>
  <c r="P772" i="7"/>
  <c r="P781" i="7"/>
  <c r="R926" i="7"/>
  <c r="P926" i="7"/>
  <c r="R980" i="7"/>
  <c r="P980" i="7"/>
  <c r="R1088" i="7"/>
  <c r="P1088" i="7"/>
  <c r="R1121" i="7"/>
  <c r="P1121" i="7"/>
  <c r="R1144" i="7"/>
  <c r="P1144" i="7"/>
  <c r="R834" i="7"/>
  <c r="P834" i="7"/>
  <c r="R861" i="7"/>
  <c r="P861" i="7"/>
  <c r="R940" i="7"/>
  <c r="P940" i="7"/>
  <c r="R960" i="7"/>
  <c r="P960" i="7"/>
  <c r="R1043" i="7"/>
  <c r="P1043" i="7"/>
  <c r="R1091" i="7"/>
  <c r="P1091" i="7"/>
  <c r="R1106" i="7"/>
  <c r="P1106" i="7"/>
  <c r="P1129" i="7"/>
  <c r="R1129" i="7"/>
  <c r="R1153" i="7"/>
  <c r="P1153" i="7"/>
  <c r="P1162" i="7"/>
  <c r="R1162" i="7"/>
  <c r="P773" i="7"/>
  <c r="R786" i="7"/>
  <c r="P833" i="7"/>
  <c r="R841" i="7"/>
  <c r="P841" i="7"/>
  <c r="P860" i="7"/>
  <c r="R867" i="7"/>
  <c r="P867" i="7"/>
  <c r="R929" i="7"/>
  <c r="P929" i="7"/>
  <c r="R946" i="7"/>
  <c r="P946" i="7"/>
  <c r="R964" i="7"/>
  <c r="P964" i="7"/>
  <c r="P978" i="7"/>
  <c r="P1042" i="7"/>
  <c r="P1076" i="7"/>
  <c r="P1105" i="7"/>
  <c r="P1113" i="7"/>
  <c r="R1113" i="7"/>
  <c r="R1128" i="7"/>
  <c r="P1128" i="7"/>
  <c r="P1138" i="7"/>
  <c r="R1138" i="7"/>
  <c r="P1152" i="7"/>
  <c r="R1161" i="7"/>
  <c r="P1161" i="7"/>
  <c r="O1257" i="7"/>
  <c r="U55" i="2"/>
  <c r="T55" i="2"/>
  <c r="N55" i="2"/>
  <c r="S55" i="2" s="1"/>
  <c r="U53" i="2"/>
  <c r="T53" i="2"/>
  <c r="N53" i="2"/>
  <c r="S53" i="2" s="1"/>
  <c r="T1257" i="7" l="1"/>
  <c r="R1256" i="7"/>
  <c r="Q53" i="2"/>
  <c r="U1099" i="2" l="1"/>
  <c r="T1099" i="2"/>
  <c r="N1099" i="2"/>
  <c r="S1099" i="2" s="1"/>
  <c r="U719" i="2"/>
  <c r="T719" i="2"/>
  <c r="N719" i="2"/>
  <c r="S719" i="2" s="1"/>
  <c r="T727" i="2"/>
  <c r="N727" i="2"/>
  <c r="S727" i="2" s="1"/>
  <c r="U1103" i="2"/>
  <c r="T1103" i="2"/>
  <c r="N1103" i="2"/>
  <c r="S1103" i="2" s="1"/>
  <c r="U560" i="2"/>
  <c r="N560" i="2"/>
  <c r="U926" i="2"/>
  <c r="T926" i="2"/>
  <c r="N926" i="2"/>
  <c r="S926" i="2" s="1"/>
  <c r="U1075" i="2"/>
  <c r="T1075" i="2"/>
  <c r="N1075" i="2"/>
  <c r="Q1075" i="2" s="1"/>
  <c r="U178" i="2"/>
  <c r="T178" i="2"/>
  <c r="N178" i="2"/>
  <c r="Q178" i="2" s="1"/>
  <c r="U218" i="2"/>
  <c r="T218" i="2"/>
  <c r="N218" i="2"/>
  <c r="S218" i="2" s="1"/>
  <c r="U1102" i="2"/>
  <c r="T1102" i="2"/>
  <c r="N1102" i="2"/>
  <c r="S1102" i="2" s="1"/>
  <c r="S1075" i="2" l="1"/>
  <c r="Q727" i="2"/>
  <c r="Q719" i="2"/>
  <c r="Q1103" i="2"/>
  <c r="Q1102" i="2"/>
  <c r="Q218" i="2"/>
  <c r="Q926" i="2"/>
  <c r="S178" i="2"/>
  <c r="U714" i="2" l="1"/>
  <c r="T714" i="2"/>
  <c r="N714" i="2"/>
  <c r="Q714" i="2" s="1"/>
  <c r="S714" i="2" l="1"/>
  <c r="U715" i="2" l="1"/>
  <c r="T715" i="2"/>
  <c r="N715" i="2"/>
  <c r="S715" i="2" s="1"/>
  <c r="U713" i="2"/>
  <c r="T713" i="2"/>
  <c r="N713" i="2"/>
  <c r="Q713" i="2" s="1"/>
  <c r="S713" i="2" l="1"/>
  <c r="Q715" i="2"/>
  <c r="U723" i="2" l="1"/>
  <c r="T723" i="2"/>
  <c r="N723" i="2"/>
  <c r="S723" i="2" s="1"/>
  <c r="U722" i="2"/>
  <c r="T722" i="2"/>
  <c r="N722" i="2"/>
  <c r="Q722" i="2" s="1"/>
  <c r="S722" i="2" l="1"/>
  <c r="Q723" i="2"/>
  <c r="N503" i="2"/>
  <c r="S503" i="2" s="1"/>
  <c r="U503" i="2"/>
  <c r="T503" i="2"/>
  <c r="U246" i="2"/>
  <c r="T246" i="2"/>
  <c r="N246" i="2"/>
  <c r="S246" i="2" s="1"/>
  <c r="U358" i="2"/>
  <c r="T358" i="2"/>
  <c r="N358" i="2"/>
  <c r="S358" i="2" s="1"/>
  <c r="U1036" i="2"/>
  <c r="T1036" i="2"/>
  <c r="N1036" i="2"/>
  <c r="S1036" i="2" s="1"/>
  <c r="U1027" i="2"/>
  <c r="T1027" i="2"/>
  <c r="N1027" i="2"/>
  <c r="S1027" i="2" s="1"/>
  <c r="U1029" i="2"/>
  <c r="T1029" i="2"/>
  <c r="N1029" i="2"/>
  <c r="S1029" i="2" s="1"/>
  <c r="U1030" i="2"/>
  <c r="T1030" i="2"/>
  <c r="N1030" i="2"/>
  <c r="S1030" i="2" s="1"/>
  <c r="U1032" i="2"/>
  <c r="T1032" i="2"/>
  <c r="N1032" i="2"/>
  <c r="Q1032" i="2" s="1"/>
  <c r="U397" i="2"/>
  <c r="T397" i="2"/>
  <c r="N397" i="2"/>
  <c r="S397" i="2" s="1"/>
  <c r="U725" i="2"/>
  <c r="T725" i="2"/>
  <c r="N725" i="2"/>
  <c r="S725" i="2" s="1"/>
  <c r="U1199" i="2"/>
  <c r="T1199" i="2"/>
  <c r="N1199" i="2"/>
  <c r="S1199" i="2" s="1"/>
  <c r="U869" i="2"/>
  <c r="T869" i="2"/>
  <c r="N869" i="2"/>
  <c r="S869" i="2" s="1"/>
  <c r="N215" i="2"/>
  <c r="S215" i="2" s="1"/>
  <c r="U215" i="2"/>
  <c r="T215" i="2"/>
  <c r="U738" i="2"/>
  <c r="T738" i="2"/>
  <c r="N738" i="2"/>
  <c r="S738" i="2" s="1"/>
  <c r="U844" i="2"/>
  <c r="T844" i="2"/>
  <c r="N844" i="2"/>
  <c r="Q844" i="2" s="1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3" i="2"/>
  <c r="N1112" i="2"/>
  <c r="N1116" i="2"/>
  <c r="N1115" i="2"/>
  <c r="N1114" i="2"/>
  <c r="N1111" i="2"/>
  <c r="N1110" i="2"/>
  <c r="N1109" i="2"/>
  <c r="N1107" i="2"/>
  <c r="N1106" i="2"/>
  <c r="N1104" i="2"/>
  <c r="N1101" i="2"/>
  <c r="N1100" i="2"/>
  <c r="N1108" i="2"/>
  <c r="N1105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59" i="2"/>
  <c r="N1054" i="2"/>
  <c r="N1051" i="2"/>
  <c r="N1050" i="2"/>
  <c r="N1049" i="2"/>
  <c r="N1048" i="2"/>
  <c r="N1047" i="2"/>
  <c r="N1046" i="2"/>
  <c r="N1045" i="2"/>
  <c r="N1044" i="2"/>
  <c r="N1043" i="2"/>
  <c r="N1042" i="2"/>
  <c r="N1041" i="2"/>
  <c r="N1037" i="2"/>
  <c r="N1035" i="2"/>
  <c r="N1034" i="2"/>
  <c r="N1033" i="2"/>
  <c r="N1031" i="2"/>
  <c r="N1028" i="2"/>
  <c r="N1026" i="2"/>
  <c r="N1025" i="2"/>
  <c r="N1024" i="2"/>
  <c r="N1023" i="2"/>
  <c r="N1017" i="2"/>
  <c r="N1014" i="2"/>
  <c r="N1013" i="2"/>
  <c r="N1011" i="2"/>
  <c r="N1010" i="2"/>
  <c r="N1006" i="2"/>
  <c r="N1005" i="2"/>
  <c r="N1001" i="2"/>
  <c r="N998" i="2"/>
  <c r="N997" i="2"/>
  <c r="N992" i="2"/>
  <c r="N990" i="2"/>
  <c r="N989" i="2"/>
  <c r="N988" i="2"/>
  <c r="N987" i="2"/>
  <c r="N986" i="2"/>
  <c r="N985" i="2"/>
  <c r="N982" i="2"/>
  <c r="N981" i="2"/>
  <c r="N980" i="2"/>
  <c r="N979" i="2"/>
  <c r="N978" i="2"/>
  <c r="N977" i="2"/>
  <c r="N976" i="2"/>
  <c r="N974" i="2"/>
  <c r="N973" i="2"/>
  <c r="N969" i="2"/>
  <c r="N968" i="2"/>
  <c r="N967" i="2"/>
  <c r="N965" i="2"/>
  <c r="N964" i="2"/>
  <c r="N963" i="2"/>
  <c r="N962" i="2"/>
  <c r="N961" i="2"/>
  <c r="N960" i="2"/>
  <c r="N959" i="2"/>
  <c r="N958" i="2"/>
  <c r="N957" i="2"/>
  <c r="N953" i="2"/>
  <c r="N952" i="2"/>
  <c r="N950" i="2"/>
  <c r="N947" i="2"/>
  <c r="N946" i="2"/>
  <c r="N945" i="2"/>
  <c r="N944" i="2"/>
  <c r="N943" i="2"/>
  <c r="N942" i="2"/>
  <c r="N941" i="2"/>
  <c r="N940" i="2"/>
  <c r="N939" i="2"/>
  <c r="N937" i="2"/>
  <c r="N936" i="2"/>
  <c r="N935" i="2"/>
  <c r="N933" i="2"/>
  <c r="N931" i="2"/>
  <c r="N930" i="2"/>
  <c r="N929" i="2"/>
  <c r="N927" i="2"/>
  <c r="N925" i="2"/>
  <c r="N923" i="2"/>
  <c r="N922" i="2"/>
  <c r="N921" i="2"/>
  <c r="N924" i="2"/>
  <c r="N918" i="2"/>
  <c r="N910" i="2"/>
  <c r="N915" i="2"/>
  <c r="N914" i="2"/>
  <c r="N913" i="2"/>
  <c r="N912" i="2"/>
  <c r="N911" i="2"/>
  <c r="N909" i="2"/>
  <c r="N908" i="2"/>
  <c r="N906" i="2"/>
  <c r="N905" i="2"/>
  <c r="N900" i="2"/>
  <c r="N902" i="2"/>
  <c r="N901" i="2"/>
  <c r="N897" i="2"/>
  <c r="N896" i="2"/>
  <c r="N895" i="2"/>
  <c r="N894" i="2"/>
  <c r="N891" i="2"/>
  <c r="N888" i="2"/>
  <c r="N887" i="2"/>
  <c r="N885" i="2"/>
  <c r="N884" i="2"/>
  <c r="N881" i="2"/>
  <c r="N875" i="2"/>
  <c r="N874" i="2"/>
  <c r="N873" i="2"/>
  <c r="N872" i="2"/>
  <c r="N871" i="2"/>
  <c r="N870" i="2"/>
  <c r="N868" i="2"/>
  <c r="N867" i="2"/>
  <c r="N866" i="2"/>
  <c r="N865" i="2"/>
  <c r="N864" i="2"/>
  <c r="N863" i="2"/>
  <c r="N862" i="2"/>
  <c r="N861" i="2"/>
  <c r="N860" i="2"/>
  <c r="N859" i="2"/>
  <c r="N858" i="2"/>
  <c r="N855" i="2"/>
  <c r="N854" i="2"/>
  <c r="N853" i="2"/>
  <c r="N852" i="2"/>
  <c r="N851" i="2"/>
  <c r="N850" i="2"/>
  <c r="N849" i="2"/>
  <c r="N848" i="2"/>
  <c r="N847" i="2"/>
  <c r="N846" i="2"/>
  <c r="N845" i="2"/>
  <c r="N843" i="2"/>
  <c r="N839" i="2"/>
  <c r="N841" i="2"/>
  <c r="N834" i="2"/>
  <c r="N833" i="2"/>
  <c r="N832" i="2"/>
  <c r="N831" i="2"/>
  <c r="N830" i="2"/>
  <c r="N829" i="2"/>
  <c r="N828" i="2"/>
  <c r="N826" i="2"/>
  <c r="N823" i="2"/>
  <c r="N821" i="2"/>
  <c r="N819" i="2"/>
  <c r="N817" i="2"/>
  <c r="N812" i="2"/>
  <c r="N811" i="2"/>
  <c r="N810" i="2"/>
  <c r="N794" i="2"/>
  <c r="N791" i="2"/>
  <c r="N795" i="2"/>
  <c r="N787" i="2"/>
  <c r="N786" i="2"/>
  <c r="N781" i="2"/>
  <c r="N782" i="2"/>
  <c r="N778" i="2"/>
  <c r="N777" i="2"/>
  <c r="N772" i="2"/>
  <c r="N770" i="2"/>
  <c r="N773" i="2"/>
  <c r="N768" i="2"/>
  <c r="N767" i="2"/>
  <c r="N766" i="2"/>
  <c r="N764" i="2"/>
  <c r="N763" i="2"/>
  <c r="N761" i="2"/>
  <c r="N759" i="2"/>
  <c r="N762" i="2"/>
  <c r="N760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7" i="2"/>
  <c r="N736" i="2"/>
  <c r="N735" i="2"/>
  <c r="N734" i="2"/>
  <c r="N733" i="2"/>
  <c r="N732" i="2"/>
  <c r="N731" i="2"/>
  <c r="N730" i="2"/>
  <c r="N729" i="2"/>
  <c r="N728" i="2"/>
  <c r="N726" i="2"/>
  <c r="N724" i="2"/>
  <c r="N721" i="2"/>
  <c r="N720" i="2"/>
  <c r="N718" i="2"/>
  <c r="N717" i="2"/>
  <c r="N716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3" i="2"/>
  <c r="N692" i="2"/>
  <c r="N691" i="2"/>
  <c r="N690" i="2"/>
  <c r="N688" i="2"/>
  <c r="N687" i="2"/>
  <c r="N686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0" i="2"/>
  <c r="N669" i="2"/>
  <c r="N668" i="2"/>
  <c r="N666" i="2"/>
  <c r="N665" i="2"/>
  <c r="N661" i="2"/>
  <c r="N660" i="2"/>
  <c r="N659" i="2"/>
  <c r="N657" i="2"/>
  <c r="N656" i="2"/>
  <c r="N655" i="2"/>
  <c r="N654" i="2"/>
  <c r="N653" i="2"/>
  <c r="N652" i="2"/>
  <c r="N649" i="2"/>
  <c r="N648" i="2"/>
  <c r="N646" i="2"/>
  <c r="N642" i="2"/>
  <c r="N641" i="2"/>
  <c r="N637" i="2"/>
  <c r="N636" i="2"/>
  <c r="N634" i="2"/>
  <c r="N633" i="2"/>
  <c r="N632" i="2"/>
  <c r="N630" i="2"/>
  <c r="N627" i="2"/>
  <c r="N626" i="2"/>
  <c r="N624" i="2"/>
  <c r="N623" i="2"/>
  <c r="N622" i="2"/>
  <c r="N621" i="2"/>
  <c r="N620" i="2"/>
  <c r="N617" i="2"/>
  <c r="N616" i="2"/>
  <c r="N611" i="2"/>
  <c r="N608" i="2"/>
  <c r="N607" i="2"/>
  <c r="N600" i="2"/>
  <c r="N599" i="2"/>
  <c r="N594" i="2"/>
  <c r="N592" i="2"/>
  <c r="N590" i="2"/>
  <c r="N587" i="2"/>
  <c r="N585" i="2"/>
  <c r="N584" i="2"/>
  <c r="N582" i="2"/>
  <c r="N579" i="2"/>
  <c r="N578" i="2"/>
  <c r="N577" i="2"/>
  <c r="N576" i="2"/>
  <c r="N574" i="2"/>
  <c r="N573" i="2"/>
  <c r="N571" i="2"/>
  <c r="N570" i="2"/>
  <c r="N569" i="2"/>
  <c r="N568" i="2"/>
  <c r="N567" i="2"/>
  <c r="N565" i="2"/>
  <c r="N561" i="2"/>
  <c r="N558" i="2"/>
  <c r="N557" i="2"/>
  <c r="N556" i="2"/>
  <c r="N555" i="2"/>
  <c r="N550" i="2"/>
  <c r="N548" i="2"/>
  <c r="N547" i="2"/>
  <c r="N545" i="2"/>
  <c r="N541" i="2"/>
  <c r="N537" i="2"/>
  <c r="N535" i="2"/>
  <c r="N534" i="2"/>
  <c r="N533" i="2"/>
  <c r="N532" i="2"/>
  <c r="N531" i="2"/>
  <c r="N528" i="2"/>
  <c r="N527" i="2"/>
  <c r="N526" i="2"/>
  <c r="N525" i="2"/>
  <c r="N523" i="2"/>
  <c r="N522" i="2"/>
  <c r="N520" i="2"/>
  <c r="N519" i="2"/>
  <c r="N518" i="2"/>
  <c r="N517" i="2"/>
  <c r="N516" i="2"/>
  <c r="N512" i="2"/>
  <c r="N510" i="2"/>
  <c r="N509" i="2"/>
  <c r="N507" i="2"/>
  <c r="N501" i="2"/>
  <c r="N499" i="2"/>
  <c r="N494" i="2"/>
  <c r="N469" i="2"/>
  <c r="N468" i="2"/>
  <c r="N464" i="2"/>
  <c r="N457" i="2"/>
  <c r="N456" i="2"/>
  <c r="N455" i="2"/>
  <c r="N454" i="2"/>
  <c r="N448" i="2"/>
  <c r="N446" i="2"/>
  <c r="N444" i="2"/>
  <c r="N442" i="2"/>
  <c r="N439" i="2"/>
  <c r="N438" i="2"/>
  <c r="N436" i="2"/>
  <c r="N435" i="2"/>
  <c r="N433" i="2"/>
  <c r="N431" i="2"/>
  <c r="N429" i="2"/>
  <c r="N427" i="2"/>
  <c r="N422" i="2"/>
  <c r="N421" i="2"/>
  <c r="N420" i="2"/>
  <c r="N418" i="2"/>
  <c r="N416" i="2"/>
  <c r="N415" i="2"/>
  <c r="N414" i="2"/>
  <c r="N412" i="2"/>
  <c r="N411" i="2"/>
  <c r="N408" i="2"/>
  <c r="N407" i="2"/>
  <c r="N406" i="2"/>
  <c r="N404" i="2"/>
  <c r="N400" i="2"/>
  <c r="N399" i="2"/>
  <c r="N398" i="2"/>
  <c r="N396" i="2"/>
  <c r="N395" i="2"/>
  <c r="N394" i="2"/>
  <c r="N393" i="2"/>
  <c r="N391" i="2"/>
  <c r="N390" i="2"/>
  <c r="N387" i="2"/>
  <c r="N383" i="2"/>
  <c r="N380" i="2"/>
  <c r="N379" i="2"/>
  <c r="N377" i="2"/>
  <c r="N375" i="2"/>
  <c r="N372" i="2"/>
  <c r="N371" i="2"/>
  <c r="N370" i="2"/>
  <c r="N367" i="2"/>
  <c r="N366" i="2"/>
  <c r="N365" i="2"/>
  <c r="N364" i="2"/>
  <c r="N363" i="2"/>
  <c r="N362" i="2"/>
  <c r="N359" i="2"/>
  <c r="N355" i="2"/>
  <c r="N354" i="2"/>
  <c r="N350" i="2"/>
  <c r="N348" i="2"/>
  <c r="N344" i="2"/>
  <c r="N343" i="2"/>
  <c r="N340" i="2"/>
  <c r="N337" i="2"/>
  <c r="N334" i="2"/>
  <c r="N333" i="2"/>
  <c r="N331" i="2"/>
  <c r="N327" i="2"/>
  <c r="N326" i="2"/>
  <c r="N325" i="2"/>
  <c r="N324" i="2"/>
  <c r="N323" i="2"/>
  <c r="N322" i="2"/>
  <c r="N320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4" i="2"/>
  <c r="N303" i="2"/>
  <c r="N302" i="2"/>
  <c r="N299" i="2"/>
  <c r="N298" i="2"/>
  <c r="N297" i="2"/>
  <c r="N296" i="2"/>
  <c r="N293" i="2"/>
  <c r="N291" i="2"/>
  <c r="N287" i="2"/>
  <c r="N285" i="2"/>
  <c r="N284" i="2"/>
  <c r="N283" i="2"/>
  <c r="N282" i="2"/>
  <c r="N280" i="2"/>
  <c r="N279" i="2"/>
  <c r="N278" i="2"/>
  <c r="N277" i="2"/>
  <c r="N276" i="2"/>
  <c r="N274" i="2"/>
  <c r="N273" i="2"/>
  <c r="N272" i="2"/>
  <c r="N259" i="2"/>
  <c r="N258" i="2"/>
  <c r="N253" i="2"/>
  <c r="N252" i="2"/>
  <c r="N251" i="2"/>
  <c r="N250" i="2"/>
  <c r="N248" i="2"/>
  <c r="N247" i="2"/>
  <c r="N245" i="2"/>
  <c r="N243" i="2"/>
  <c r="N239" i="2"/>
  <c r="N231" i="2"/>
  <c r="N230" i="2"/>
  <c r="N229" i="2"/>
  <c r="N228" i="2"/>
  <c r="N227" i="2"/>
  <c r="N225" i="2"/>
  <c r="N221" i="2"/>
  <c r="N220" i="2"/>
  <c r="N219" i="2"/>
  <c r="N216" i="2"/>
  <c r="N213" i="2"/>
  <c r="N212" i="2"/>
  <c r="N211" i="2"/>
  <c r="N209" i="2"/>
  <c r="N207" i="2"/>
  <c r="N202" i="2"/>
  <c r="N195" i="2"/>
  <c r="N194" i="2"/>
  <c r="N193" i="2"/>
  <c r="N192" i="2"/>
  <c r="N191" i="2"/>
  <c r="N190" i="2"/>
  <c r="N185" i="2"/>
  <c r="N188" i="2"/>
  <c r="N187" i="2"/>
  <c r="N186" i="2"/>
  <c r="N184" i="2"/>
  <c r="N183" i="2"/>
  <c r="N181" i="2"/>
  <c r="N180" i="2"/>
  <c r="N179" i="2"/>
  <c r="N177" i="2"/>
  <c r="N165" i="2"/>
  <c r="N164" i="2"/>
  <c r="N163" i="2"/>
  <c r="N162" i="2"/>
  <c r="N161" i="2"/>
  <c r="N160" i="2"/>
  <c r="N159" i="2"/>
  <c r="N158" i="2"/>
  <c r="N145" i="2"/>
  <c r="N132" i="2"/>
  <c r="N131" i="2"/>
  <c r="N130" i="2"/>
  <c r="N129" i="2"/>
  <c r="N128" i="2"/>
  <c r="N127" i="2"/>
  <c r="N126" i="2"/>
  <c r="N119" i="2"/>
  <c r="N118" i="2"/>
  <c r="N117" i="2"/>
  <c r="N115" i="2"/>
  <c r="N114" i="2"/>
  <c r="N113" i="2"/>
  <c r="N112" i="2"/>
  <c r="N110" i="2"/>
  <c r="N108" i="2"/>
  <c r="N106" i="2"/>
  <c r="N105" i="2"/>
  <c r="N103" i="2"/>
  <c r="N102" i="2"/>
  <c r="N100" i="2"/>
  <c r="N97" i="2"/>
  <c r="N96" i="2"/>
  <c r="N95" i="2"/>
  <c r="N94" i="2"/>
  <c r="N93" i="2"/>
  <c r="N92" i="2"/>
  <c r="N90" i="2"/>
  <c r="N89" i="2"/>
  <c r="N88" i="2"/>
  <c r="N87" i="2"/>
  <c r="N86" i="2"/>
  <c r="N85" i="2"/>
  <c r="N84" i="2"/>
  <c r="N83" i="2"/>
  <c r="N82" i="2"/>
  <c r="N81" i="2"/>
  <c r="N80" i="2"/>
  <c r="N79" i="2"/>
  <c r="N76" i="2"/>
  <c r="N74" i="2"/>
  <c r="N73" i="2"/>
  <c r="N72" i="2"/>
  <c r="N71" i="2"/>
  <c r="N70" i="2"/>
  <c r="N69" i="2"/>
  <c r="N67" i="2"/>
  <c r="N66" i="2"/>
  <c r="N62" i="2"/>
  <c r="N60" i="2"/>
  <c r="N58" i="2"/>
  <c r="N57" i="2"/>
  <c r="N56" i="2"/>
  <c r="N54" i="2"/>
  <c r="N52" i="2"/>
  <c r="N51" i="2"/>
  <c r="N49" i="2"/>
  <c r="N46" i="2"/>
  <c r="N43" i="2"/>
  <c r="N42" i="2"/>
  <c r="N35" i="2"/>
  <c r="N32" i="2"/>
  <c r="N28" i="2"/>
  <c r="N27" i="2"/>
  <c r="N22" i="2"/>
  <c r="N21" i="2"/>
  <c r="N23" i="2"/>
  <c r="N18" i="2"/>
  <c r="N17" i="2"/>
  <c r="N16" i="2"/>
  <c r="N15" i="2"/>
  <c r="N14" i="2"/>
  <c r="N12" i="2"/>
  <c r="N10" i="2"/>
  <c r="M1257" i="2"/>
  <c r="L1257" i="2"/>
  <c r="S844" i="2" l="1"/>
  <c r="S1032" i="2"/>
  <c r="Q725" i="2"/>
  <c r="Q1134" i="2" l="1"/>
  <c r="U1194" i="2" l="1"/>
  <c r="T1194" i="2"/>
  <c r="S1194" i="2"/>
  <c r="U1249" i="2" l="1"/>
  <c r="T1249" i="2"/>
  <c r="S1249" i="2"/>
  <c r="U1248" i="2"/>
  <c r="T1248" i="2"/>
  <c r="S1248" i="2"/>
  <c r="U1247" i="2"/>
  <c r="T1247" i="2"/>
  <c r="S1247" i="2"/>
  <c r="U1246" i="2"/>
  <c r="T1246" i="2"/>
  <c r="S1246" i="2"/>
  <c r="U1245" i="2"/>
  <c r="T1245" i="2"/>
  <c r="S1245" i="2"/>
  <c r="U1157" i="2" l="1"/>
  <c r="T1157" i="2"/>
  <c r="S1157" i="2"/>
  <c r="Q1157" i="2"/>
  <c r="U726" i="2" l="1"/>
  <c r="T726" i="2"/>
  <c r="S726" i="2"/>
  <c r="Q726" i="2"/>
  <c r="U728" i="2"/>
  <c r="T728" i="2"/>
  <c r="S728" i="2"/>
  <c r="Q728" i="2"/>
  <c r="Q729" i="2"/>
  <c r="S729" i="2"/>
  <c r="T729" i="2"/>
  <c r="U729" i="2"/>
  <c r="U724" i="2"/>
  <c r="T724" i="2"/>
  <c r="S724" i="2"/>
  <c r="Q724" i="2"/>
  <c r="S1087" i="2"/>
  <c r="S1088" i="2"/>
  <c r="U1087" i="2"/>
  <c r="T1087" i="2"/>
  <c r="Q1087" i="2"/>
  <c r="U1132" i="2" l="1"/>
  <c r="T1132" i="2"/>
  <c r="S1132" i="2"/>
  <c r="Q1132" i="2"/>
  <c r="U1127" i="2"/>
  <c r="T1127" i="2"/>
  <c r="S1127" i="2"/>
  <c r="Q1127" i="2"/>
  <c r="U1128" i="2"/>
  <c r="T1128" i="2"/>
  <c r="S1128" i="2"/>
  <c r="Q1128" i="2"/>
  <c r="U1118" i="2"/>
  <c r="T1118" i="2"/>
  <c r="S1118" i="2"/>
  <c r="Q1118" i="2"/>
  <c r="U1119" i="2"/>
  <c r="T1119" i="2"/>
  <c r="S1119" i="2"/>
  <c r="Q1119" i="2"/>
  <c r="U731" i="2"/>
  <c r="T731" i="2"/>
  <c r="S731" i="2"/>
  <c r="Q731" i="2"/>
  <c r="U1089" i="2"/>
  <c r="T1089" i="2"/>
  <c r="S1089" i="2"/>
  <c r="Q1089" i="2"/>
  <c r="U1114" i="2"/>
  <c r="T1114" i="2"/>
  <c r="S1114" i="2"/>
  <c r="Q1114" i="2"/>
  <c r="U709" i="2"/>
  <c r="T709" i="2"/>
  <c r="S709" i="2"/>
  <c r="Q709" i="2"/>
  <c r="U812" i="2"/>
  <c r="T812" i="2"/>
  <c r="S812" i="2"/>
  <c r="Q812" i="2"/>
  <c r="U1110" i="2"/>
  <c r="T1110" i="2"/>
  <c r="S1110" i="2"/>
  <c r="Q1110" i="2"/>
  <c r="S990" i="2" l="1"/>
  <c r="U1250" i="2" l="1"/>
  <c r="T1250" i="2"/>
  <c r="S1250" i="2"/>
  <c r="U1244" i="2"/>
  <c r="T1244" i="2"/>
  <c r="S1244" i="2"/>
  <c r="U1243" i="2"/>
  <c r="T1243" i="2"/>
  <c r="S1243" i="2"/>
  <c r="U1242" i="2"/>
  <c r="T1242" i="2"/>
  <c r="S1242" i="2"/>
  <c r="U1241" i="2"/>
  <c r="T1241" i="2"/>
  <c r="S1241" i="2"/>
  <c r="U1240" i="2"/>
  <c r="T1240" i="2"/>
  <c r="S1240" i="2"/>
  <c r="U1239" i="2"/>
  <c r="T1239" i="2"/>
  <c r="S1239" i="2"/>
  <c r="U1238" i="2"/>
  <c r="T1238" i="2"/>
  <c r="S1238" i="2"/>
  <c r="U1237" i="2"/>
  <c r="T1237" i="2"/>
  <c r="S1237" i="2"/>
  <c r="U1236" i="2"/>
  <c r="T1236" i="2"/>
  <c r="S1236" i="2"/>
  <c r="U1235" i="2"/>
  <c r="T1235" i="2"/>
  <c r="S1235" i="2"/>
  <c r="U1234" i="2"/>
  <c r="T1234" i="2"/>
  <c r="S1234" i="2"/>
  <c r="U1233" i="2"/>
  <c r="T1233" i="2"/>
  <c r="S1233" i="2"/>
  <c r="U1232" i="2"/>
  <c r="T1232" i="2"/>
  <c r="S1232" i="2"/>
  <c r="U1231" i="2"/>
  <c r="T1231" i="2"/>
  <c r="S1231" i="2"/>
  <c r="U1230" i="2"/>
  <c r="T1230" i="2"/>
  <c r="S1230" i="2"/>
  <c r="U1229" i="2"/>
  <c r="T1229" i="2"/>
  <c r="S1229" i="2"/>
  <c r="U1228" i="2"/>
  <c r="T1228" i="2"/>
  <c r="S1228" i="2"/>
  <c r="U1227" i="2"/>
  <c r="T1227" i="2"/>
  <c r="S1227" i="2"/>
  <c r="U1226" i="2"/>
  <c r="T1226" i="2"/>
  <c r="S1226" i="2"/>
  <c r="U1225" i="2"/>
  <c r="T1225" i="2"/>
  <c r="S1225" i="2"/>
  <c r="U1224" i="2"/>
  <c r="T1224" i="2"/>
  <c r="S1224" i="2"/>
  <c r="U1223" i="2"/>
  <c r="T1223" i="2"/>
  <c r="S1223" i="2"/>
  <c r="U1222" i="2"/>
  <c r="T1222" i="2"/>
  <c r="S1222" i="2"/>
  <c r="U1221" i="2"/>
  <c r="T1221" i="2"/>
  <c r="S1221" i="2"/>
  <c r="U1220" i="2"/>
  <c r="T1220" i="2"/>
  <c r="S1220" i="2"/>
  <c r="U1219" i="2"/>
  <c r="T1219" i="2"/>
  <c r="S1219" i="2"/>
  <c r="U1218" i="2"/>
  <c r="T1218" i="2"/>
  <c r="S1218" i="2"/>
  <c r="U1217" i="2"/>
  <c r="T1217" i="2"/>
  <c r="S1217" i="2"/>
  <c r="U1216" i="2"/>
  <c r="T1216" i="2"/>
  <c r="S1216" i="2"/>
  <c r="U1215" i="2"/>
  <c r="T1215" i="2"/>
  <c r="S1215" i="2"/>
  <c r="U1214" i="2"/>
  <c r="T1214" i="2"/>
  <c r="S1214" i="2"/>
  <c r="U1213" i="2"/>
  <c r="T1213" i="2"/>
  <c r="S1213" i="2"/>
  <c r="U1212" i="2"/>
  <c r="T1212" i="2"/>
  <c r="S1212" i="2"/>
  <c r="U1211" i="2"/>
  <c r="T1211" i="2"/>
  <c r="S1211" i="2"/>
  <c r="U1210" i="2"/>
  <c r="T1210" i="2"/>
  <c r="S1210" i="2"/>
  <c r="U1209" i="2"/>
  <c r="T1209" i="2"/>
  <c r="S1209" i="2"/>
  <c r="S1207" i="2"/>
  <c r="T1208" i="2" l="1"/>
  <c r="S1208" i="2"/>
  <c r="I1257" i="2"/>
  <c r="Q1165" i="2" l="1"/>
  <c r="Q1164" i="2"/>
  <c r="Q1163" i="2"/>
  <c r="Q1162" i="2"/>
  <c r="Q1161" i="2"/>
  <c r="Q1160" i="2"/>
  <c r="Q1159" i="2"/>
  <c r="Q1158" i="2"/>
  <c r="Q1156" i="2"/>
  <c r="Q1155" i="2"/>
  <c r="Q1154" i="2"/>
  <c r="Q1153" i="2"/>
  <c r="Q1152" i="2"/>
  <c r="Q1151" i="2"/>
  <c r="Q1150" i="2"/>
  <c r="Q1149" i="2"/>
  <c r="Q1148" i="2"/>
  <c r="Q1147" i="2"/>
  <c r="Q1146" i="2"/>
  <c r="Q1145" i="2"/>
  <c r="Q1144" i="2"/>
  <c r="Q1143" i="2"/>
  <c r="Q1142" i="2"/>
  <c r="Q1141" i="2"/>
  <c r="Q1140" i="2"/>
  <c r="Q1139" i="2"/>
  <c r="Q1138" i="2"/>
  <c r="Q1137" i="2"/>
  <c r="Q1136" i="2"/>
  <c r="Q1135" i="2"/>
  <c r="Q1133" i="2"/>
  <c r="Q1131" i="2"/>
  <c r="Q1129" i="2"/>
  <c r="Q1126" i="2"/>
  <c r="Q1124" i="2"/>
  <c r="Q1121" i="2"/>
  <c r="Q1120" i="2"/>
  <c r="Q1117" i="2"/>
  <c r="Q1115" i="2"/>
  <c r="Q1113" i="2"/>
  <c r="Q1111" i="2"/>
  <c r="Q1109" i="2"/>
  <c r="Q1108" i="2"/>
  <c r="Q1106" i="2"/>
  <c r="Q1105" i="2"/>
  <c r="Q1104" i="2"/>
  <c r="Q1097" i="2"/>
  <c r="Q1095" i="2"/>
  <c r="Q1094" i="2"/>
  <c r="Q1092" i="2"/>
  <c r="Q1091" i="2"/>
  <c r="Q1090" i="2"/>
  <c r="Q1088" i="2"/>
  <c r="Q1082" i="2"/>
  <c r="Q1081" i="2"/>
  <c r="Q1079" i="2"/>
  <c r="Q1076" i="2"/>
  <c r="Q1070" i="2"/>
  <c r="Q1069" i="2"/>
  <c r="Q1064" i="2"/>
  <c r="Q1059" i="2"/>
  <c r="Q1054" i="2"/>
  <c r="Q1053" i="2"/>
  <c r="Q1049" i="2"/>
  <c r="Q1048" i="2"/>
  <c r="Q1046" i="2"/>
  <c r="Q1043" i="2"/>
  <c r="Q1042" i="2"/>
  <c r="Q1041" i="2"/>
  <c r="Q1040" i="2"/>
  <c r="Q1039" i="2"/>
  <c r="Q1035" i="2"/>
  <c r="Q1033" i="2"/>
  <c r="Q1031" i="2"/>
  <c r="Q1023" i="2"/>
  <c r="Q1022" i="2"/>
  <c r="Q1021" i="2"/>
  <c r="Q1019" i="2"/>
  <c r="Q1005" i="2"/>
  <c r="Q1004" i="2"/>
  <c r="Q1003" i="2"/>
  <c r="Q1002" i="2"/>
  <c r="Q999" i="2"/>
  <c r="Q996" i="2"/>
  <c r="Q995" i="2"/>
  <c r="Q994" i="2"/>
  <c r="Q993" i="2"/>
  <c r="Q991" i="2"/>
  <c r="Q990" i="2"/>
  <c r="Q987" i="2"/>
  <c r="Q984" i="2"/>
  <c r="Q981" i="2"/>
  <c r="Q980" i="2"/>
  <c r="Q978" i="2"/>
  <c r="Q977" i="2"/>
  <c r="Q971" i="2"/>
  <c r="Q967" i="2"/>
  <c r="Q964" i="2"/>
  <c r="Q963" i="2"/>
  <c r="Q962" i="2"/>
  <c r="Q961" i="2"/>
  <c r="Q960" i="2"/>
  <c r="Q956" i="2"/>
  <c r="Q952" i="2"/>
  <c r="Q949" i="2"/>
  <c r="Q948" i="2"/>
  <c r="Q947" i="2"/>
  <c r="Q946" i="2"/>
  <c r="Q945" i="2"/>
  <c r="Q943" i="2"/>
  <c r="Q941" i="2"/>
  <c r="Q940" i="2"/>
  <c r="Q935" i="2"/>
  <c r="Q931" i="2"/>
  <c r="Q929" i="2"/>
  <c r="Q927" i="2"/>
  <c r="Q925" i="2"/>
  <c r="Q924" i="2"/>
  <c r="Q923" i="2"/>
  <c r="Q922" i="2"/>
  <c r="Q921" i="2"/>
  <c r="Q920" i="2"/>
  <c r="Q918" i="2"/>
  <c r="Q917" i="2"/>
  <c r="Q915" i="2"/>
  <c r="Q912" i="2"/>
  <c r="Q903" i="2"/>
  <c r="Q902" i="2"/>
  <c r="Q900" i="2"/>
  <c r="Q899" i="2"/>
  <c r="Q894" i="2"/>
  <c r="Q891" i="2"/>
  <c r="Q890" i="2"/>
  <c r="Q889" i="2"/>
  <c r="Q884" i="2"/>
  <c r="Q883" i="2"/>
  <c r="Q881" i="2"/>
  <c r="Q880" i="2"/>
  <c r="Q879" i="2"/>
  <c r="Q878" i="2"/>
  <c r="Q877" i="2"/>
  <c r="Q873" i="2"/>
  <c r="Q872" i="2"/>
  <c r="Q867" i="2"/>
  <c r="Q866" i="2"/>
  <c r="Q863" i="2"/>
  <c r="Q862" i="2"/>
  <c r="Q861" i="2"/>
  <c r="Q860" i="2"/>
  <c r="Q859" i="2"/>
  <c r="Q856" i="2"/>
  <c r="Q854" i="2"/>
  <c r="Q851" i="2"/>
  <c r="Q850" i="2"/>
  <c r="Q849" i="2"/>
  <c r="Q848" i="2"/>
  <c r="Q847" i="2"/>
  <c r="Q846" i="2"/>
  <c r="Q845" i="2"/>
  <c r="Q843" i="2"/>
  <c r="Q842" i="2"/>
  <c r="Q841" i="2"/>
  <c r="Q840" i="2"/>
  <c r="Q839" i="2"/>
  <c r="Q836" i="2"/>
  <c r="Q835" i="2"/>
  <c r="Q834" i="2"/>
  <c r="Q833" i="2"/>
  <c r="Q829" i="2"/>
  <c r="Q827" i="2"/>
  <c r="Q825" i="2"/>
  <c r="Q822" i="2"/>
  <c r="Q821" i="2"/>
  <c r="Q820" i="2"/>
  <c r="Q819" i="2"/>
  <c r="Q816" i="2"/>
  <c r="Q815" i="2"/>
  <c r="Q813" i="2"/>
  <c r="Q811" i="2"/>
  <c r="Q810" i="2"/>
  <c r="Q807" i="2"/>
  <c r="Q805" i="2"/>
  <c r="Q804" i="2"/>
  <c r="Q803" i="2"/>
  <c r="Q801" i="2"/>
  <c r="Q800" i="2"/>
  <c r="Q798" i="2"/>
  <c r="Q796" i="2"/>
  <c r="Q791" i="2"/>
  <c r="Q788" i="2"/>
  <c r="Q786" i="2"/>
  <c r="Q781" i="2"/>
  <c r="Q779" i="2"/>
  <c r="Q778" i="2"/>
  <c r="Q776" i="2"/>
  <c r="Q773" i="2"/>
  <c r="Q772" i="2"/>
  <c r="Q770" i="2"/>
  <c r="Q768" i="2"/>
  <c r="Q767" i="2"/>
  <c r="Q766" i="2"/>
  <c r="Q764" i="2"/>
  <c r="Q763" i="2"/>
  <c r="Q761" i="2"/>
  <c r="Q755" i="2"/>
  <c r="Q753" i="2"/>
  <c r="Q749" i="2"/>
  <c r="Q748" i="2"/>
  <c r="Q740" i="2"/>
  <c r="Q737" i="2"/>
  <c r="Q736" i="2"/>
  <c r="Q735" i="2"/>
  <c r="Q734" i="2"/>
  <c r="Q733" i="2"/>
  <c r="Q732" i="2"/>
  <c r="Q721" i="2"/>
  <c r="Q720" i="2"/>
  <c r="Q718" i="2"/>
  <c r="Q716" i="2"/>
  <c r="Q710" i="2"/>
  <c r="Q707" i="2"/>
  <c r="Q706" i="2"/>
  <c r="Q705" i="2"/>
  <c r="Q703" i="2"/>
  <c r="Q702" i="2"/>
  <c r="Q701" i="2"/>
  <c r="Q700" i="2"/>
  <c r="Q699" i="2"/>
  <c r="Q697" i="2"/>
  <c r="Q696" i="2"/>
  <c r="Q694" i="2"/>
  <c r="Q693" i="2"/>
  <c r="Q692" i="2"/>
  <c r="Q691" i="2"/>
  <c r="Q690" i="2"/>
  <c r="Q688" i="2"/>
  <c r="Q687" i="2"/>
  <c r="Q686" i="2"/>
  <c r="Q685" i="2"/>
  <c r="Q684" i="2"/>
  <c r="Q683" i="2"/>
  <c r="Q682" i="2"/>
  <c r="Q679" i="2"/>
  <c r="Q677" i="2"/>
  <c r="Q676" i="2"/>
  <c r="Q675" i="2"/>
  <c r="Q674" i="2"/>
  <c r="Q673" i="2"/>
  <c r="Q671" i="2"/>
  <c r="Q670" i="2"/>
  <c r="Q669" i="2"/>
  <c r="Q665" i="2"/>
  <c r="Q664" i="2"/>
  <c r="Q663" i="2"/>
  <c r="Q658" i="2"/>
  <c r="Q656" i="2"/>
  <c r="Q648" i="2"/>
  <c r="Q647" i="2"/>
  <c r="Q645" i="2"/>
  <c r="Q643" i="2"/>
  <c r="Q642" i="2"/>
  <c r="Q630" i="2"/>
  <c r="Q620" i="2"/>
  <c r="Q614" i="2"/>
  <c r="Q613" i="2"/>
  <c r="Q612" i="2"/>
  <c r="Q611" i="2"/>
  <c r="Q609" i="2"/>
  <c r="Q608" i="2"/>
  <c r="Q605" i="2"/>
  <c r="Q604" i="2"/>
  <c r="Q603" i="2"/>
  <c r="Q600" i="2"/>
  <c r="Q599" i="2"/>
  <c r="Q598" i="2"/>
  <c r="Q593" i="2"/>
  <c r="Q588" i="2"/>
  <c r="Q584" i="2"/>
  <c r="Q583" i="2"/>
  <c r="Q582" i="2"/>
  <c r="Q581" i="2"/>
  <c r="Q579" i="2"/>
  <c r="Q575" i="2"/>
  <c r="Q570" i="2"/>
  <c r="Q567" i="2"/>
  <c r="Q562" i="2"/>
  <c r="Q560" i="2"/>
  <c r="Q559" i="2"/>
  <c r="Q557" i="2"/>
  <c r="Q556" i="2"/>
  <c r="Q555" i="2"/>
  <c r="Q554" i="2"/>
  <c r="Q553" i="2"/>
  <c r="Q552" i="2"/>
  <c r="Q551" i="2"/>
  <c r="Q550" i="2"/>
  <c r="Q545" i="2"/>
  <c r="Q539" i="2"/>
  <c r="Q538" i="2"/>
  <c r="Q537" i="2"/>
  <c r="Q536" i="2"/>
  <c r="Q533" i="2"/>
  <c r="Q530" i="2"/>
  <c r="Q529" i="2"/>
  <c r="Q528" i="2"/>
  <c r="Q527" i="2"/>
  <c r="Q526" i="2"/>
  <c r="Q525" i="2"/>
  <c r="Q523" i="2"/>
  <c r="Q521" i="2"/>
  <c r="Q519" i="2"/>
  <c r="Q518" i="2"/>
  <c r="Q517" i="2"/>
  <c r="Q516" i="2"/>
  <c r="Q515" i="2"/>
  <c r="Q514" i="2"/>
  <c r="Q513" i="2"/>
  <c r="Q512" i="2"/>
  <c r="Q508" i="2"/>
  <c r="Q507" i="2"/>
  <c r="Q506" i="2"/>
  <c r="Q505" i="2"/>
  <c r="Q502" i="2"/>
  <c r="Q500" i="2"/>
  <c r="Q498" i="2"/>
  <c r="Q497" i="2"/>
  <c r="Q495" i="2"/>
  <c r="Q494" i="2"/>
  <c r="Q491" i="2"/>
  <c r="Q485" i="2"/>
  <c r="Q484" i="2"/>
  <c r="Q480" i="2"/>
  <c r="Q478" i="2"/>
  <c r="Q475" i="2"/>
  <c r="Q472" i="2"/>
  <c r="Q471" i="2"/>
  <c r="Q470" i="2"/>
  <c r="Q468" i="2"/>
  <c r="Q465" i="2"/>
  <c r="Q461" i="2"/>
  <c r="Q460" i="2"/>
  <c r="Q457" i="2"/>
  <c r="Q453" i="2"/>
  <c r="Q452" i="2"/>
  <c r="Q451" i="2"/>
  <c r="Q449" i="2"/>
  <c r="Q447" i="2"/>
  <c r="Q446" i="2"/>
  <c r="Q444" i="2"/>
  <c r="Q443" i="2"/>
  <c r="Q442" i="2"/>
  <c r="Q440" i="2"/>
  <c r="Q439" i="2"/>
  <c r="Q438" i="2"/>
  <c r="Q436" i="2"/>
  <c r="Q434" i="2"/>
  <c r="Q433" i="2"/>
  <c r="Q432" i="2"/>
  <c r="Q430" i="2"/>
  <c r="Q427" i="2"/>
  <c r="Q425" i="2"/>
  <c r="Q420" i="2"/>
  <c r="Q419" i="2"/>
  <c r="Q417" i="2"/>
  <c r="Q415" i="2"/>
  <c r="Q414" i="2"/>
  <c r="Q413" i="2"/>
  <c r="Q408" i="2"/>
  <c r="Q406" i="2"/>
  <c r="Q405" i="2"/>
  <c r="Q404" i="2"/>
  <c r="Q403" i="2"/>
  <c r="Q402" i="2"/>
  <c r="Q401" i="2"/>
  <c r="Q399" i="2"/>
  <c r="Q396" i="2"/>
  <c r="Q395" i="2"/>
  <c r="Q394" i="2"/>
  <c r="Q390" i="2"/>
  <c r="Q388" i="2"/>
  <c r="Q387" i="2"/>
  <c r="Q384" i="2"/>
  <c r="Q383" i="2"/>
  <c r="Q381" i="2"/>
  <c r="Q380" i="2"/>
  <c r="Q378" i="2"/>
  <c r="Q377" i="2"/>
  <c r="Q373" i="2"/>
  <c r="Q372" i="2"/>
  <c r="Q369" i="2"/>
  <c r="Q368" i="2"/>
  <c r="Q367" i="2"/>
  <c r="Q365" i="2"/>
  <c r="Q364" i="2"/>
  <c r="Q363" i="2"/>
  <c r="Q362" i="2"/>
  <c r="Q361" i="2"/>
  <c r="Q357" i="2"/>
  <c r="Q356" i="2"/>
  <c r="Q355" i="2"/>
  <c r="Q354" i="2"/>
  <c r="Q352" i="2"/>
  <c r="Q351" i="2"/>
  <c r="Q349" i="2"/>
  <c r="Q348" i="2"/>
  <c r="Q347" i="2"/>
  <c r="Q346" i="2"/>
  <c r="Q345" i="2"/>
  <c r="Q344" i="2"/>
  <c r="Q343" i="2"/>
  <c r="Q341" i="2"/>
  <c r="Q340" i="2"/>
  <c r="Q337" i="2"/>
  <c r="Q336" i="2"/>
  <c r="Q332" i="2"/>
  <c r="Q329" i="2"/>
  <c r="Q327" i="2"/>
  <c r="Q325" i="2"/>
  <c r="Q322" i="2"/>
  <c r="Q314" i="2"/>
  <c r="Q313" i="2"/>
  <c r="Q312" i="2"/>
  <c r="Q311" i="2"/>
  <c r="Q310" i="2"/>
  <c r="Q309" i="2"/>
  <c r="Q308" i="2"/>
  <c r="Q307" i="2"/>
  <c r="Q305" i="2"/>
  <c r="Q304" i="2"/>
  <c r="Q303" i="2"/>
  <c r="Q300" i="2"/>
  <c r="Q299" i="2"/>
  <c r="Q298" i="2"/>
  <c r="Q296" i="2"/>
  <c r="Q294" i="2"/>
  <c r="Q293" i="2"/>
  <c r="Q290" i="2"/>
  <c r="Q286" i="2"/>
  <c r="Q282" i="2"/>
  <c r="Q281" i="2"/>
  <c r="Q279" i="2"/>
  <c r="Q278" i="2"/>
  <c r="Q277" i="2"/>
  <c r="Q276" i="2"/>
  <c r="Q275" i="2"/>
  <c r="Q274" i="2"/>
  <c r="Q272" i="2"/>
  <c r="Q271" i="2"/>
  <c r="Q268" i="2"/>
  <c r="Q266" i="2"/>
  <c r="Q265" i="2"/>
  <c r="Q264" i="2"/>
  <c r="Q262" i="2"/>
  <c r="Q259" i="2"/>
  <c r="Q254" i="2"/>
  <c r="Q248" i="2"/>
  <c r="Q245" i="2"/>
  <c r="Q243" i="2"/>
  <c r="Q241" i="2"/>
  <c r="Q240" i="2"/>
  <c r="Q235" i="2"/>
  <c r="Q234" i="2"/>
  <c r="Q229" i="2"/>
  <c r="Q228" i="2"/>
  <c r="Q226" i="2"/>
  <c r="Q225" i="2"/>
  <c r="Q222" i="2"/>
  <c r="Q219" i="2"/>
  <c r="Q217" i="2"/>
  <c r="Q216" i="2"/>
  <c r="Q211" i="2"/>
  <c r="Q209" i="2"/>
  <c r="Q208" i="2"/>
  <c r="Q207" i="2"/>
  <c r="Q202" i="2"/>
  <c r="Q197" i="2"/>
  <c r="Q196" i="2"/>
  <c r="Q194" i="2"/>
  <c r="Q192" i="2"/>
  <c r="Q190" i="2"/>
  <c r="Q187" i="2"/>
  <c r="Q185" i="2"/>
  <c r="Q184" i="2"/>
  <c r="Q177" i="2"/>
  <c r="Q173" i="2"/>
  <c r="Q172" i="2"/>
  <c r="Q170" i="2"/>
  <c r="Q165" i="2"/>
  <c r="Q164" i="2"/>
  <c r="Q162" i="2"/>
  <c r="Q160" i="2"/>
  <c r="Q159" i="2"/>
  <c r="Q157" i="2"/>
  <c r="Q155" i="2"/>
  <c r="Q153" i="2"/>
  <c r="Q152" i="2"/>
  <c r="Q151" i="2"/>
  <c r="Q149" i="2"/>
  <c r="Q148" i="2"/>
  <c r="Q146" i="2"/>
  <c r="Q145" i="2"/>
  <c r="Q142" i="2"/>
  <c r="Q141" i="2"/>
  <c r="Q139" i="2"/>
  <c r="Q137" i="2"/>
  <c r="Q136" i="2"/>
  <c r="Q133" i="2"/>
  <c r="Q131" i="2"/>
  <c r="Q129" i="2"/>
  <c r="Q125" i="2"/>
  <c r="Q124" i="2"/>
  <c r="Q118" i="2"/>
  <c r="Q117" i="2"/>
  <c r="Q114" i="2"/>
  <c r="Q113" i="2"/>
  <c r="Q111" i="2"/>
  <c r="Q109" i="2"/>
  <c r="Q108" i="2"/>
  <c r="Q104" i="2"/>
  <c r="Q103" i="2"/>
  <c r="Q101" i="2"/>
  <c r="Q100" i="2"/>
  <c r="Q99" i="2"/>
  <c r="Q91" i="2"/>
  <c r="Q90" i="2"/>
  <c r="Q86" i="2"/>
  <c r="Q85" i="2"/>
  <c r="Q83" i="2"/>
  <c r="Q82" i="2"/>
  <c r="Q81" i="2"/>
  <c r="Q80" i="2"/>
  <c r="Q79" i="2"/>
  <c r="Q77" i="2"/>
  <c r="Q76" i="2"/>
  <c r="Q75" i="2"/>
  <c r="Q74" i="2"/>
  <c r="Q68" i="2"/>
  <c r="Q67" i="2"/>
  <c r="Q66" i="2"/>
  <c r="Q62" i="2"/>
  <c r="Q61" i="2"/>
  <c r="Q60" i="2"/>
  <c r="Q59" i="2"/>
  <c r="Q54" i="2"/>
  <c r="Q52" i="2"/>
  <c r="Q51" i="2"/>
  <c r="Q48" i="2"/>
  <c r="Q45" i="2"/>
  <c r="Q44" i="2"/>
  <c r="Q43" i="2"/>
  <c r="Q40" i="2"/>
  <c r="Q39" i="2"/>
  <c r="Q38" i="2"/>
  <c r="Q37" i="2"/>
  <c r="Q34" i="2"/>
  <c r="Q31" i="2"/>
  <c r="Q23" i="2"/>
  <c r="Q21" i="2"/>
  <c r="Q20" i="2"/>
  <c r="Q19" i="2"/>
  <c r="Q17" i="2"/>
  <c r="Q16" i="2"/>
  <c r="Q15" i="2"/>
  <c r="S1186" i="2"/>
  <c r="R1257" i="2" l="1"/>
  <c r="O1257" i="2"/>
  <c r="N1257" i="2"/>
  <c r="J1257" i="2"/>
  <c r="H1257" i="2"/>
  <c r="G1257" i="2"/>
  <c r="U1207" i="2"/>
  <c r="T1207" i="2"/>
  <c r="U1206" i="2"/>
  <c r="T1206" i="2"/>
  <c r="S1206" i="2"/>
  <c r="U1205" i="2"/>
  <c r="T1205" i="2"/>
  <c r="S1205" i="2"/>
  <c r="U1204" i="2"/>
  <c r="T1204" i="2"/>
  <c r="S1204" i="2"/>
  <c r="U1203" i="2"/>
  <c r="T1203" i="2"/>
  <c r="S1203" i="2"/>
  <c r="U1202" i="2"/>
  <c r="T1202" i="2"/>
  <c r="S1202" i="2"/>
  <c r="U1201" i="2"/>
  <c r="T1201" i="2"/>
  <c r="S1201" i="2"/>
  <c r="U1200" i="2"/>
  <c r="T1200" i="2"/>
  <c r="S1200" i="2"/>
  <c r="U1198" i="2"/>
  <c r="T1198" i="2"/>
  <c r="S1198" i="2"/>
  <c r="U1197" i="2"/>
  <c r="T1197" i="2"/>
  <c r="S1197" i="2"/>
  <c r="U1196" i="2"/>
  <c r="T1196" i="2"/>
  <c r="S1196" i="2"/>
  <c r="U1195" i="2"/>
  <c r="T1195" i="2"/>
  <c r="S1195" i="2"/>
  <c r="U1193" i="2"/>
  <c r="T1193" i="2"/>
  <c r="S1193" i="2"/>
  <c r="U1192" i="2"/>
  <c r="T1192" i="2"/>
  <c r="S1192" i="2"/>
  <c r="U1191" i="2"/>
  <c r="T1191" i="2"/>
  <c r="S1191" i="2"/>
  <c r="U1190" i="2"/>
  <c r="T1190" i="2"/>
  <c r="S1190" i="2"/>
  <c r="U1189" i="2"/>
  <c r="T1189" i="2"/>
  <c r="S1189" i="2"/>
  <c r="U1188" i="2"/>
  <c r="T1188" i="2"/>
  <c r="S1188" i="2"/>
  <c r="U1187" i="2"/>
  <c r="T1187" i="2"/>
  <c r="S1187" i="2"/>
  <c r="U1186" i="2"/>
  <c r="T1186" i="2"/>
  <c r="U1185" i="2"/>
  <c r="T1185" i="2"/>
  <c r="S1185" i="2"/>
  <c r="U1184" i="2"/>
  <c r="T1184" i="2"/>
  <c r="S1184" i="2"/>
  <c r="U1183" i="2"/>
  <c r="T1183" i="2"/>
  <c r="S1183" i="2"/>
  <c r="U1182" i="2"/>
  <c r="T1182" i="2"/>
  <c r="S1182" i="2"/>
  <c r="U1181" i="2"/>
  <c r="T1181" i="2"/>
  <c r="S1181" i="2"/>
  <c r="U1180" i="2"/>
  <c r="T1180" i="2"/>
  <c r="S1180" i="2"/>
  <c r="U1179" i="2"/>
  <c r="T1179" i="2"/>
  <c r="S1179" i="2"/>
  <c r="U1178" i="2"/>
  <c r="T1178" i="2"/>
  <c r="S1178" i="2"/>
  <c r="U1177" i="2"/>
  <c r="T1177" i="2"/>
  <c r="S1177" i="2"/>
  <c r="U1176" i="2"/>
  <c r="T1176" i="2"/>
  <c r="S1176" i="2"/>
  <c r="U1175" i="2"/>
  <c r="T1175" i="2"/>
  <c r="S1175" i="2"/>
  <c r="U1174" i="2"/>
  <c r="T1174" i="2"/>
  <c r="S1174" i="2"/>
  <c r="U1173" i="2"/>
  <c r="T1173" i="2"/>
  <c r="S1173" i="2"/>
  <c r="U1172" i="2"/>
  <c r="T1172" i="2"/>
  <c r="S1172" i="2"/>
  <c r="U1171" i="2"/>
  <c r="T1171" i="2"/>
  <c r="S1171" i="2"/>
  <c r="U1170" i="2"/>
  <c r="T1170" i="2"/>
  <c r="S1170" i="2"/>
  <c r="U1169" i="2"/>
  <c r="T1169" i="2"/>
  <c r="S1169" i="2"/>
  <c r="U1168" i="2"/>
  <c r="T1168" i="2"/>
  <c r="S1168" i="2"/>
  <c r="U1167" i="2"/>
  <c r="T1167" i="2"/>
  <c r="S1167" i="2"/>
  <c r="U1166" i="2"/>
  <c r="T1166" i="2"/>
  <c r="S1166" i="2"/>
  <c r="P1258" i="2" l="1"/>
  <c r="U1062" i="2"/>
  <c r="T1062" i="2"/>
  <c r="S1062" i="2"/>
  <c r="U1061" i="2"/>
  <c r="T1061" i="2"/>
  <c r="S1061" i="2"/>
  <c r="U1058" i="2"/>
  <c r="T1058" i="2"/>
  <c r="S1058" i="2"/>
  <c r="U1057" i="2"/>
  <c r="T1057" i="2"/>
  <c r="S1057" i="2"/>
  <c r="U1056" i="2"/>
  <c r="T1056" i="2"/>
  <c r="S1056" i="2"/>
  <c r="U1055" i="2"/>
  <c r="T1055" i="2"/>
  <c r="S1055" i="2"/>
  <c r="U1053" i="2"/>
  <c r="T1053" i="2"/>
  <c r="S1053" i="2"/>
  <c r="U1052" i="2"/>
  <c r="T1052" i="2"/>
  <c r="S1052" i="2"/>
  <c r="U1040" i="2"/>
  <c r="T1040" i="2"/>
  <c r="S1040" i="2"/>
  <c r="U1039" i="2"/>
  <c r="T1039" i="2"/>
  <c r="S1039" i="2"/>
  <c r="U1038" i="2"/>
  <c r="T1038" i="2"/>
  <c r="S1038" i="2"/>
  <c r="U1022" i="2"/>
  <c r="T1022" i="2"/>
  <c r="S1022" i="2"/>
  <c r="U1021" i="2"/>
  <c r="T1021" i="2"/>
  <c r="S1021" i="2"/>
  <c r="U1020" i="2"/>
  <c r="T1020" i="2"/>
  <c r="S1020" i="2"/>
  <c r="U1019" i="2"/>
  <c r="T1019" i="2"/>
  <c r="S1019" i="2"/>
  <c r="U1018" i="2"/>
  <c r="T1018" i="2"/>
  <c r="S1018" i="2"/>
  <c r="U1016" i="2"/>
  <c r="T1016" i="2"/>
  <c r="S1016" i="2"/>
  <c r="U1015" i="2"/>
  <c r="T1015" i="2"/>
  <c r="S1015" i="2"/>
  <c r="U1012" i="2"/>
  <c r="T1012" i="2"/>
  <c r="S1012" i="2"/>
  <c r="U1004" i="2"/>
  <c r="T1004" i="2"/>
  <c r="S1004" i="2"/>
  <c r="U1003" i="2"/>
  <c r="T1003" i="2"/>
  <c r="S1003" i="2"/>
  <c r="U1002" i="2"/>
  <c r="T1002" i="2"/>
  <c r="S1002" i="2"/>
  <c r="U1000" i="2"/>
  <c r="T1000" i="2"/>
  <c r="S1000" i="2"/>
  <c r="U999" i="2"/>
  <c r="T999" i="2"/>
  <c r="S999" i="2"/>
  <c r="U996" i="2"/>
  <c r="T996" i="2"/>
  <c r="S996" i="2"/>
  <c r="U995" i="2"/>
  <c r="T995" i="2"/>
  <c r="S995" i="2"/>
  <c r="U993" i="2"/>
  <c r="T993" i="2"/>
  <c r="S993" i="2"/>
  <c r="U991" i="2"/>
  <c r="T991" i="2"/>
  <c r="S991" i="2"/>
  <c r="U983" i="2"/>
  <c r="T983" i="2"/>
  <c r="S983" i="2"/>
  <c r="U975" i="2"/>
  <c r="T975" i="2"/>
  <c r="S975" i="2"/>
  <c r="U972" i="2"/>
  <c r="T972" i="2"/>
  <c r="S972" i="2"/>
  <c r="U971" i="2"/>
  <c r="T971" i="2"/>
  <c r="S971" i="2"/>
  <c r="U970" i="2"/>
  <c r="T970" i="2"/>
  <c r="S970" i="2"/>
  <c r="U966" i="2"/>
  <c r="T966" i="2"/>
  <c r="S966" i="2"/>
  <c r="U956" i="2"/>
  <c r="T956" i="2"/>
  <c r="S956" i="2"/>
  <c r="U955" i="2"/>
  <c r="T955" i="2"/>
  <c r="S955" i="2"/>
  <c r="U954" i="2"/>
  <c r="T954" i="2"/>
  <c r="S954" i="2"/>
  <c r="U951" i="2"/>
  <c r="T951" i="2"/>
  <c r="S951" i="2"/>
  <c r="U949" i="2"/>
  <c r="T949" i="2"/>
  <c r="S949" i="2"/>
  <c r="U948" i="2"/>
  <c r="T948" i="2"/>
  <c r="S948" i="2"/>
  <c r="U938" i="2"/>
  <c r="T938" i="2"/>
  <c r="S938" i="2"/>
  <c r="U934" i="2"/>
  <c r="T934" i="2"/>
  <c r="S934" i="2"/>
  <c r="U932" i="2"/>
  <c r="T932" i="2"/>
  <c r="S932" i="2"/>
  <c r="U928" i="2"/>
  <c r="T928" i="2"/>
  <c r="S928" i="2"/>
  <c r="U920" i="2"/>
  <c r="T920" i="2"/>
  <c r="S920" i="2"/>
  <c r="U919" i="2"/>
  <c r="T919" i="2"/>
  <c r="S919" i="2"/>
  <c r="U917" i="2"/>
  <c r="T917" i="2"/>
  <c r="S917" i="2"/>
  <c r="U907" i="2"/>
  <c r="T907" i="2"/>
  <c r="S907" i="2"/>
  <c r="U904" i="2"/>
  <c r="T904" i="2"/>
  <c r="S904" i="2"/>
  <c r="U903" i="2"/>
  <c r="T903" i="2"/>
  <c r="S903" i="2"/>
  <c r="U899" i="2"/>
  <c r="T899" i="2"/>
  <c r="S899" i="2"/>
  <c r="U898" i="2"/>
  <c r="T898" i="2"/>
  <c r="S898" i="2"/>
  <c r="U893" i="2"/>
  <c r="T893" i="2"/>
  <c r="S893" i="2"/>
  <c r="U892" i="2"/>
  <c r="T892" i="2"/>
  <c r="S892" i="2"/>
  <c r="U890" i="2"/>
  <c r="T890" i="2"/>
  <c r="S890" i="2"/>
  <c r="U889" i="2"/>
  <c r="T889" i="2"/>
  <c r="S889" i="2"/>
  <c r="U886" i="2"/>
  <c r="T886" i="2"/>
  <c r="S886" i="2"/>
  <c r="U883" i="2"/>
  <c r="T883" i="2"/>
  <c r="S883" i="2"/>
  <c r="U882" i="2"/>
  <c r="T882" i="2"/>
  <c r="S882" i="2"/>
  <c r="U880" i="2"/>
  <c r="T880" i="2"/>
  <c r="S880" i="2"/>
  <c r="U879" i="2"/>
  <c r="T879" i="2"/>
  <c r="S879" i="2"/>
  <c r="U878" i="2"/>
  <c r="T878" i="2"/>
  <c r="S878" i="2"/>
  <c r="U877" i="2"/>
  <c r="T877" i="2"/>
  <c r="S877" i="2"/>
  <c r="U876" i="2"/>
  <c r="T876" i="2"/>
  <c r="S876" i="2"/>
  <c r="U857" i="2"/>
  <c r="T857" i="2"/>
  <c r="S857" i="2"/>
  <c r="U856" i="2"/>
  <c r="T856" i="2"/>
  <c r="S856" i="2"/>
  <c r="U842" i="2"/>
  <c r="T842" i="2"/>
  <c r="S842" i="2"/>
  <c r="U840" i="2"/>
  <c r="T840" i="2"/>
  <c r="S840" i="2"/>
  <c r="U838" i="2"/>
  <c r="T838" i="2"/>
  <c r="S838" i="2"/>
  <c r="U837" i="2"/>
  <c r="T837" i="2"/>
  <c r="S837" i="2"/>
  <c r="U836" i="2"/>
  <c r="T836" i="2"/>
  <c r="S836" i="2"/>
  <c r="U835" i="2"/>
  <c r="T835" i="2"/>
  <c r="S835" i="2"/>
  <c r="U827" i="2"/>
  <c r="T827" i="2"/>
  <c r="S827" i="2"/>
  <c r="U825" i="2"/>
  <c r="T825" i="2"/>
  <c r="S825" i="2"/>
  <c r="U824" i="2"/>
  <c r="T824" i="2"/>
  <c r="S824" i="2"/>
  <c r="U822" i="2"/>
  <c r="T822" i="2"/>
  <c r="S822" i="2"/>
  <c r="U820" i="2"/>
  <c r="T820" i="2"/>
  <c r="S820" i="2"/>
  <c r="U818" i="2"/>
  <c r="T818" i="2"/>
  <c r="S818" i="2"/>
  <c r="U816" i="2"/>
  <c r="T816" i="2"/>
  <c r="S816" i="2"/>
  <c r="U815" i="2"/>
  <c r="T815" i="2"/>
  <c r="S815" i="2"/>
  <c r="U813" i="2"/>
  <c r="T813" i="2"/>
  <c r="S813" i="2"/>
  <c r="U809" i="2"/>
  <c r="T809" i="2"/>
  <c r="S809" i="2"/>
  <c r="U808" i="2"/>
  <c r="T808" i="2"/>
  <c r="S808" i="2"/>
  <c r="U807" i="2"/>
  <c r="T807" i="2"/>
  <c r="S807" i="2"/>
  <c r="U806" i="2"/>
  <c r="T806" i="2"/>
  <c r="S806" i="2"/>
  <c r="U805" i="2"/>
  <c r="T805" i="2"/>
  <c r="S805" i="2"/>
  <c r="U804" i="2"/>
  <c r="T804" i="2"/>
  <c r="S804" i="2"/>
  <c r="U803" i="2"/>
  <c r="T803" i="2"/>
  <c r="S803" i="2"/>
  <c r="U802" i="2"/>
  <c r="T802" i="2"/>
  <c r="S802" i="2"/>
  <c r="U801" i="2"/>
  <c r="T801" i="2"/>
  <c r="S801" i="2"/>
  <c r="U799" i="2"/>
  <c r="T799" i="2"/>
  <c r="S799" i="2"/>
  <c r="U798" i="2"/>
  <c r="T798" i="2"/>
  <c r="S798" i="2"/>
  <c r="U797" i="2"/>
  <c r="T797" i="2"/>
  <c r="S797" i="2"/>
  <c r="U796" i="2"/>
  <c r="T796" i="2"/>
  <c r="S796" i="2"/>
  <c r="U793" i="2"/>
  <c r="T793" i="2"/>
  <c r="S793" i="2"/>
  <c r="U792" i="2"/>
  <c r="T792" i="2"/>
  <c r="S792" i="2"/>
  <c r="U790" i="2"/>
  <c r="T790" i="2"/>
  <c r="S790" i="2"/>
  <c r="U789" i="2"/>
  <c r="T789" i="2"/>
  <c r="S789" i="2"/>
  <c r="U788" i="2"/>
  <c r="T788" i="2"/>
  <c r="S788" i="2"/>
  <c r="U785" i="2"/>
  <c r="T785" i="2"/>
  <c r="S785" i="2"/>
  <c r="U784" i="2"/>
  <c r="T784" i="2"/>
  <c r="S784" i="2"/>
  <c r="U783" i="2"/>
  <c r="T783" i="2"/>
  <c r="S783" i="2"/>
  <c r="U780" i="2"/>
  <c r="T780" i="2"/>
  <c r="S780" i="2"/>
  <c r="U779" i="2"/>
  <c r="T779" i="2"/>
  <c r="S779" i="2"/>
  <c r="U776" i="2"/>
  <c r="T776" i="2"/>
  <c r="S776" i="2"/>
  <c r="U775" i="2"/>
  <c r="T775" i="2"/>
  <c r="S775" i="2"/>
  <c r="U774" i="2"/>
  <c r="T774" i="2"/>
  <c r="S774" i="2"/>
  <c r="U771" i="2"/>
  <c r="T771" i="2"/>
  <c r="S771" i="2"/>
  <c r="U769" i="2"/>
  <c r="T769" i="2"/>
  <c r="S769" i="2"/>
  <c r="U765" i="2"/>
  <c r="T765" i="2"/>
  <c r="S765" i="2"/>
  <c r="U694" i="2"/>
  <c r="T694" i="2"/>
  <c r="S694" i="2"/>
  <c r="U689" i="2"/>
  <c r="T689" i="2"/>
  <c r="S689" i="2"/>
  <c r="U685" i="2"/>
  <c r="T685" i="2"/>
  <c r="S685" i="2"/>
  <c r="U672" i="2"/>
  <c r="T672" i="2"/>
  <c r="S672" i="2"/>
  <c r="U671" i="2"/>
  <c r="T671" i="2"/>
  <c r="S671" i="2"/>
  <c r="U664" i="2"/>
  <c r="T664" i="2"/>
  <c r="S664" i="2"/>
  <c r="U663" i="2"/>
  <c r="T663" i="2"/>
  <c r="S663" i="2"/>
  <c r="U662" i="2"/>
  <c r="T662" i="2"/>
  <c r="S662" i="2"/>
  <c r="U651" i="2"/>
  <c r="T651" i="2"/>
  <c r="S651" i="2"/>
  <c r="U650" i="2"/>
  <c r="T650" i="2"/>
  <c r="S650" i="2"/>
  <c r="U647" i="2"/>
  <c r="T647" i="2"/>
  <c r="S647" i="2"/>
  <c r="U645" i="2"/>
  <c r="T645" i="2"/>
  <c r="S645" i="2"/>
  <c r="U644" i="2"/>
  <c r="T644" i="2"/>
  <c r="S644" i="2"/>
  <c r="U643" i="2"/>
  <c r="T643" i="2"/>
  <c r="S643" i="2"/>
  <c r="U640" i="2"/>
  <c r="T640" i="2"/>
  <c r="S640" i="2"/>
  <c r="U639" i="2"/>
  <c r="T639" i="2"/>
  <c r="S639" i="2"/>
  <c r="U638" i="2"/>
  <c r="T638" i="2"/>
  <c r="S638" i="2"/>
  <c r="U635" i="2"/>
  <c r="T635" i="2"/>
  <c r="S635" i="2"/>
  <c r="U629" i="2"/>
  <c r="T629" i="2"/>
  <c r="S629" i="2"/>
  <c r="U628" i="2"/>
  <c r="T628" i="2"/>
  <c r="S628" i="2"/>
  <c r="U625" i="2"/>
  <c r="T625" i="2"/>
  <c r="S625" i="2"/>
  <c r="U619" i="2"/>
  <c r="T619" i="2"/>
  <c r="S619" i="2"/>
  <c r="U618" i="2"/>
  <c r="T618" i="2"/>
  <c r="S618" i="2"/>
  <c r="U615" i="2"/>
  <c r="T615" i="2"/>
  <c r="S615" i="2"/>
  <c r="U614" i="2"/>
  <c r="T614" i="2"/>
  <c r="S614" i="2"/>
  <c r="U613" i="2"/>
  <c r="T613" i="2"/>
  <c r="S613" i="2"/>
  <c r="U612" i="2"/>
  <c r="T612" i="2"/>
  <c r="S612" i="2"/>
  <c r="U610" i="2"/>
  <c r="T610" i="2"/>
  <c r="S610" i="2"/>
  <c r="U609" i="2"/>
  <c r="T609" i="2"/>
  <c r="S609" i="2"/>
  <c r="U606" i="2"/>
  <c r="T606" i="2"/>
  <c r="S606" i="2"/>
  <c r="U605" i="2"/>
  <c r="T605" i="2"/>
  <c r="S605" i="2"/>
  <c r="U604" i="2"/>
  <c r="T604" i="2"/>
  <c r="S604" i="2"/>
  <c r="U603" i="2"/>
  <c r="T603" i="2"/>
  <c r="S603" i="2"/>
  <c r="U602" i="2"/>
  <c r="T602" i="2"/>
  <c r="S602" i="2"/>
  <c r="U601" i="2"/>
  <c r="T601" i="2"/>
  <c r="S601" i="2"/>
  <c r="U598" i="2"/>
  <c r="T598" i="2"/>
  <c r="S598" i="2"/>
  <c r="U597" i="2"/>
  <c r="T597" i="2"/>
  <c r="S597" i="2"/>
  <c r="U596" i="2"/>
  <c r="T596" i="2"/>
  <c r="S596" i="2"/>
  <c r="U595" i="2"/>
  <c r="T595" i="2"/>
  <c r="S595" i="2"/>
  <c r="U593" i="2"/>
  <c r="T593" i="2"/>
  <c r="S593" i="2"/>
  <c r="U591" i="2"/>
  <c r="T591" i="2"/>
  <c r="S591" i="2"/>
  <c r="U589" i="2"/>
  <c r="T589" i="2"/>
  <c r="S589" i="2"/>
  <c r="U588" i="2"/>
  <c r="T588" i="2"/>
  <c r="S588" i="2"/>
  <c r="U586" i="2"/>
  <c r="T586" i="2"/>
  <c r="S586" i="2"/>
  <c r="U583" i="2"/>
  <c r="T583" i="2"/>
  <c r="S583" i="2"/>
  <c r="U581" i="2"/>
  <c r="T581" i="2"/>
  <c r="S581" i="2"/>
  <c r="U580" i="2"/>
  <c r="T580" i="2"/>
  <c r="S580" i="2"/>
  <c r="U575" i="2"/>
  <c r="T575" i="2"/>
  <c r="S575" i="2"/>
  <c r="U572" i="2"/>
  <c r="T572" i="2"/>
  <c r="S572" i="2"/>
  <c r="U566" i="2"/>
  <c r="T566" i="2"/>
  <c r="S566" i="2"/>
  <c r="U564" i="2"/>
  <c r="T564" i="2"/>
  <c r="S564" i="2"/>
  <c r="U563" i="2"/>
  <c r="T563" i="2"/>
  <c r="S563" i="2"/>
  <c r="U562" i="2"/>
  <c r="T562" i="2"/>
  <c r="S562" i="2"/>
  <c r="T560" i="2"/>
  <c r="S560" i="2"/>
  <c r="U559" i="2"/>
  <c r="T559" i="2"/>
  <c r="S559" i="2"/>
  <c r="U554" i="2"/>
  <c r="T554" i="2"/>
  <c r="S554" i="2"/>
  <c r="U553" i="2"/>
  <c r="T553" i="2"/>
  <c r="S553" i="2"/>
  <c r="U552" i="2"/>
  <c r="T552" i="2"/>
  <c r="S552" i="2"/>
  <c r="U551" i="2"/>
  <c r="T551" i="2"/>
  <c r="S551" i="2"/>
  <c r="U549" i="2"/>
  <c r="T549" i="2"/>
  <c r="S549" i="2"/>
  <c r="U546" i="2"/>
  <c r="T546" i="2"/>
  <c r="S546" i="2"/>
  <c r="U544" i="2"/>
  <c r="T544" i="2"/>
  <c r="S544" i="2"/>
  <c r="U543" i="2"/>
  <c r="T543" i="2"/>
  <c r="S543" i="2"/>
  <c r="U542" i="2"/>
  <c r="T542" i="2"/>
  <c r="S542" i="2"/>
  <c r="U540" i="2"/>
  <c r="T540" i="2"/>
  <c r="S540" i="2"/>
  <c r="U539" i="2"/>
  <c r="T539" i="2"/>
  <c r="S539" i="2"/>
  <c r="U538" i="2"/>
  <c r="T538" i="2"/>
  <c r="S538" i="2"/>
  <c r="U536" i="2"/>
  <c r="T536" i="2"/>
  <c r="S536" i="2"/>
  <c r="U530" i="2"/>
  <c r="T530" i="2"/>
  <c r="S530" i="2"/>
  <c r="U529" i="2"/>
  <c r="T529" i="2"/>
  <c r="S529" i="2"/>
  <c r="U524" i="2"/>
  <c r="T524" i="2"/>
  <c r="S524" i="2"/>
  <c r="U521" i="2"/>
  <c r="T521" i="2"/>
  <c r="S521" i="2"/>
  <c r="U515" i="2"/>
  <c r="T515" i="2"/>
  <c r="S515" i="2"/>
  <c r="U514" i="2"/>
  <c r="T514" i="2"/>
  <c r="S514" i="2"/>
  <c r="U513" i="2"/>
  <c r="T513" i="2"/>
  <c r="S513" i="2"/>
  <c r="U511" i="2"/>
  <c r="T511" i="2"/>
  <c r="S511" i="2"/>
  <c r="U508" i="2"/>
  <c r="T508" i="2"/>
  <c r="S508" i="2"/>
  <c r="U506" i="2"/>
  <c r="T506" i="2"/>
  <c r="S506" i="2"/>
  <c r="U505" i="2"/>
  <c r="T505" i="2"/>
  <c r="S505" i="2"/>
  <c r="U504" i="2"/>
  <c r="T504" i="2"/>
  <c r="S504" i="2"/>
  <c r="U502" i="2"/>
  <c r="T502" i="2"/>
  <c r="S502" i="2"/>
  <c r="U500" i="2"/>
  <c r="T500" i="2"/>
  <c r="S500" i="2"/>
  <c r="U498" i="2"/>
  <c r="T498" i="2"/>
  <c r="S498" i="2"/>
  <c r="U497" i="2"/>
  <c r="T497" i="2"/>
  <c r="S497" i="2"/>
  <c r="U496" i="2"/>
  <c r="T496" i="2"/>
  <c r="S496" i="2"/>
  <c r="U495" i="2"/>
  <c r="T495" i="2"/>
  <c r="S495" i="2"/>
  <c r="U493" i="2"/>
  <c r="T493" i="2"/>
  <c r="S493" i="2"/>
  <c r="U492" i="2"/>
  <c r="T492" i="2"/>
  <c r="S492" i="2"/>
  <c r="U491" i="2"/>
  <c r="T491" i="2"/>
  <c r="S491" i="2"/>
  <c r="U490" i="2"/>
  <c r="T490" i="2"/>
  <c r="S490" i="2"/>
  <c r="U489" i="2"/>
  <c r="T489" i="2"/>
  <c r="S489" i="2"/>
  <c r="U488" i="2"/>
  <c r="T488" i="2"/>
  <c r="S488" i="2"/>
  <c r="U487" i="2"/>
  <c r="T487" i="2"/>
  <c r="S487" i="2"/>
  <c r="U486" i="2"/>
  <c r="T486" i="2"/>
  <c r="S486" i="2"/>
  <c r="U485" i="2"/>
  <c r="T485" i="2"/>
  <c r="S485" i="2"/>
  <c r="U484" i="2"/>
  <c r="T484" i="2"/>
  <c r="S484" i="2"/>
  <c r="U483" i="2"/>
  <c r="T483" i="2"/>
  <c r="S483" i="2"/>
  <c r="U482" i="2"/>
  <c r="T482" i="2"/>
  <c r="S482" i="2"/>
  <c r="U481" i="2"/>
  <c r="T481" i="2"/>
  <c r="S481" i="2"/>
  <c r="U480" i="2"/>
  <c r="T480" i="2"/>
  <c r="S480" i="2"/>
  <c r="U479" i="2"/>
  <c r="T479" i="2"/>
  <c r="S479" i="2"/>
  <c r="U478" i="2"/>
  <c r="T478" i="2"/>
  <c r="S478" i="2"/>
  <c r="U477" i="2"/>
  <c r="T477" i="2"/>
  <c r="S477" i="2"/>
  <c r="U476" i="2"/>
  <c r="T476" i="2"/>
  <c r="S476" i="2"/>
  <c r="U475" i="2"/>
  <c r="T475" i="2"/>
  <c r="S475" i="2"/>
  <c r="U474" i="2"/>
  <c r="T474" i="2"/>
  <c r="S474" i="2"/>
  <c r="U473" i="2"/>
  <c r="T473" i="2"/>
  <c r="S473" i="2"/>
  <c r="U472" i="2"/>
  <c r="T472" i="2"/>
  <c r="S472" i="2"/>
  <c r="U471" i="2"/>
  <c r="T471" i="2"/>
  <c r="S471" i="2"/>
  <c r="U470" i="2"/>
  <c r="T470" i="2"/>
  <c r="S470" i="2"/>
  <c r="U467" i="2"/>
  <c r="T467" i="2"/>
  <c r="S467" i="2"/>
  <c r="U466" i="2"/>
  <c r="T466" i="2"/>
  <c r="S466" i="2"/>
  <c r="U465" i="2"/>
  <c r="T465" i="2"/>
  <c r="S465" i="2"/>
  <c r="U463" i="2"/>
  <c r="T463" i="2"/>
  <c r="S463" i="2"/>
  <c r="U462" i="2"/>
  <c r="T462" i="2"/>
  <c r="S462" i="2"/>
  <c r="U461" i="2"/>
  <c r="T461" i="2"/>
  <c r="S461" i="2"/>
  <c r="U460" i="2"/>
  <c r="T460" i="2"/>
  <c r="S460" i="2"/>
  <c r="U459" i="2"/>
  <c r="T459" i="2"/>
  <c r="S459" i="2"/>
  <c r="U458" i="2"/>
  <c r="T458" i="2"/>
  <c r="S458" i="2"/>
  <c r="U453" i="2"/>
  <c r="T453" i="2"/>
  <c r="S453" i="2"/>
  <c r="U452" i="2"/>
  <c r="T452" i="2"/>
  <c r="S452" i="2"/>
  <c r="U451" i="2"/>
  <c r="T451" i="2"/>
  <c r="S451" i="2"/>
  <c r="U450" i="2"/>
  <c r="T450" i="2"/>
  <c r="S450" i="2"/>
  <c r="U447" i="2"/>
  <c r="T447" i="2"/>
  <c r="S447" i="2"/>
  <c r="U445" i="2"/>
  <c r="T445" i="2"/>
  <c r="S445" i="2"/>
  <c r="U443" i="2"/>
  <c r="T443" i="2"/>
  <c r="S443" i="2"/>
  <c r="U441" i="2"/>
  <c r="T441" i="2"/>
  <c r="S441" i="2"/>
  <c r="U440" i="2"/>
  <c r="T440" i="2"/>
  <c r="S440" i="2"/>
  <c r="U437" i="2"/>
  <c r="T437" i="2"/>
  <c r="S437" i="2"/>
  <c r="U434" i="2"/>
  <c r="T434" i="2"/>
  <c r="S434" i="2"/>
  <c r="U430" i="2"/>
  <c r="T430" i="2"/>
  <c r="S430" i="2"/>
  <c r="U432" i="2"/>
  <c r="T432" i="2"/>
  <c r="S432" i="2"/>
  <c r="U428" i="2"/>
  <c r="T428" i="2"/>
  <c r="S428" i="2"/>
  <c r="U426" i="2"/>
  <c r="T426" i="2"/>
  <c r="S426" i="2"/>
  <c r="U425" i="2"/>
  <c r="T425" i="2"/>
  <c r="S425" i="2"/>
  <c r="U424" i="2"/>
  <c r="T424" i="2"/>
  <c r="S424" i="2"/>
  <c r="U423" i="2"/>
  <c r="T423" i="2"/>
  <c r="S423" i="2"/>
  <c r="U419" i="2"/>
  <c r="T419" i="2"/>
  <c r="S419" i="2"/>
  <c r="U417" i="2"/>
  <c r="T417" i="2"/>
  <c r="S417" i="2"/>
  <c r="U415" i="2"/>
  <c r="T415" i="2"/>
  <c r="S415" i="2"/>
  <c r="U413" i="2"/>
  <c r="T413" i="2"/>
  <c r="S413" i="2"/>
  <c r="U410" i="2"/>
  <c r="T410" i="2"/>
  <c r="S410" i="2"/>
  <c r="U409" i="2"/>
  <c r="T409" i="2"/>
  <c r="S409" i="2"/>
  <c r="U405" i="2"/>
  <c r="T405" i="2"/>
  <c r="S405" i="2"/>
  <c r="U403" i="2"/>
  <c r="T403" i="2"/>
  <c r="S403" i="2"/>
  <c r="U402" i="2"/>
  <c r="T402" i="2"/>
  <c r="S402" i="2"/>
  <c r="U401" i="2"/>
  <c r="T401" i="2"/>
  <c r="S401" i="2"/>
  <c r="U392" i="2"/>
  <c r="T392" i="2"/>
  <c r="S392" i="2"/>
  <c r="U389" i="2"/>
  <c r="T389" i="2"/>
  <c r="S389" i="2"/>
  <c r="U388" i="2"/>
  <c r="T388" i="2"/>
  <c r="S388" i="2"/>
  <c r="U386" i="2"/>
  <c r="T386" i="2"/>
  <c r="S386" i="2"/>
  <c r="U385" i="2"/>
  <c r="T385" i="2"/>
  <c r="S385" i="2"/>
  <c r="U384" i="2"/>
  <c r="T384" i="2"/>
  <c r="S384" i="2"/>
  <c r="U382" i="2"/>
  <c r="T382" i="2"/>
  <c r="S382" i="2"/>
  <c r="U381" i="2"/>
  <c r="T381" i="2"/>
  <c r="S381" i="2"/>
  <c r="U378" i="2"/>
  <c r="T378" i="2"/>
  <c r="S378" i="2"/>
  <c r="U376" i="2"/>
  <c r="T376" i="2"/>
  <c r="S376" i="2"/>
  <c r="U374" i="2"/>
  <c r="T374" i="2"/>
  <c r="S374" i="2"/>
  <c r="U373" i="2"/>
  <c r="T373" i="2"/>
  <c r="S373" i="2"/>
  <c r="U369" i="2"/>
  <c r="T369" i="2"/>
  <c r="S369" i="2"/>
  <c r="U368" i="2"/>
  <c r="T368" i="2"/>
  <c r="S368" i="2"/>
  <c r="U361" i="2"/>
  <c r="T361" i="2"/>
  <c r="S361" i="2"/>
  <c r="U360" i="2"/>
  <c r="T360" i="2"/>
  <c r="S360" i="2"/>
  <c r="U357" i="2"/>
  <c r="T357" i="2"/>
  <c r="S357" i="2"/>
  <c r="U356" i="2"/>
  <c r="T356" i="2"/>
  <c r="S356" i="2"/>
  <c r="U353" i="2"/>
  <c r="T353" i="2"/>
  <c r="S353" i="2"/>
  <c r="U352" i="2"/>
  <c r="T352" i="2"/>
  <c r="S352" i="2"/>
  <c r="U351" i="2"/>
  <c r="T351" i="2"/>
  <c r="S351" i="2"/>
  <c r="U349" i="2"/>
  <c r="T349" i="2"/>
  <c r="S349" i="2"/>
  <c r="U347" i="2"/>
  <c r="T347" i="2"/>
  <c r="S347" i="2"/>
  <c r="U346" i="2"/>
  <c r="T346" i="2"/>
  <c r="S346" i="2"/>
  <c r="U345" i="2"/>
  <c r="T345" i="2"/>
  <c r="S345" i="2"/>
  <c r="U342" i="2"/>
  <c r="T342" i="2"/>
  <c r="S342" i="2"/>
  <c r="U341" i="2"/>
  <c r="T341" i="2"/>
  <c r="S341" i="2"/>
  <c r="U339" i="2"/>
  <c r="T339" i="2"/>
  <c r="S339" i="2"/>
  <c r="U338" i="2"/>
  <c r="T338" i="2"/>
  <c r="S338" i="2"/>
  <c r="U336" i="2"/>
  <c r="T336" i="2"/>
  <c r="S336" i="2"/>
  <c r="U335" i="2"/>
  <c r="T335" i="2"/>
  <c r="S335" i="2"/>
  <c r="U332" i="2"/>
  <c r="T332" i="2"/>
  <c r="S332" i="2"/>
  <c r="U330" i="2"/>
  <c r="T330" i="2"/>
  <c r="S330" i="2"/>
  <c r="U329" i="2"/>
  <c r="T329" i="2"/>
  <c r="S329" i="2"/>
  <c r="U328" i="2"/>
  <c r="T328" i="2"/>
  <c r="S328" i="2"/>
  <c r="U321" i="2"/>
  <c r="T321" i="2"/>
  <c r="S321" i="2"/>
  <c r="U319" i="2"/>
  <c r="T319" i="2"/>
  <c r="S319" i="2"/>
  <c r="U305" i="2"/>
  <c r="T305" i="2"/>
  <c r="S305" i="2"/>
  <c r="U301" i="2"/>
  <c r="T301" i="2"/>
  <c r="S301" i="2"/>
  <c r="U300" i="2"/>
  <c r="T300" i="2"/>
  <c r="S300" i="2"/>
  <c r="U295" i="2"/>
  <c r="T295" i="2"/>
  <c r="S295" i="2"/>
  <c r="U294" i="2"/>
  <c r="T294" i="2"/>
  <c r="S294" i="2"/>
  <c r="U292" i="2"/>
  <c r="T292" i="2"/>
  <c r="S292" i="2"/>
  <c r="U290" i="2"/>
  <c r="T290" i="2"/>
  <c r="S290" i="2"/>
  <c r="U289" i="2"/>
  <c r="T289" i="2"/>
  <c r="S289" i="2"/>
  <c r="U288" i="2"/>
  <c r="T288" i="2"/>
  <c r="S288" i="2"/>
  <c r="U286" i="2"/>
  <c r="T286" i="2"/>
  <c r="S286" i="2"/>
  <c r="U281" i="2"/>
  <c r="T281" i="2"/>
  <c r="S281" i="2"/>
  <c r="U275" i="2"/>
  <c r="T275" i="2"/>
  <c r="S275" i="2"/>
  <c r="U271" i="2"/>
  <c r="T271" i="2"/>
  <c r="S271" i="2"/>
  <c r="U270" i="2"/>
  <c r="T270" i="2"/>
  <c r="S270" i="2"/>
  <c r="U269" i="2"/>
  <c r="T269" i="2"/>
  <c r="S269" i="2"/>
  <c r="U268" i="2"/>
  <c r="T268" i="2"/>
  <c r="S268" i="2"/>
  <c r="U267" i="2"/>
  <c r="T267" i="2"/>
  <c r="S267" i="2"/>
  <c r="U266" i="2"/>
  <c r="T266" i="2"/>
  <c r="S266" i="2"/>
  <c r="U265" i="2"/>
  <c r="T265" i="2"/>
  <c r="S265" i="2"/>
  <c r="U264" i="2"/>
  <c r="T264" i="2"/>
  <c r="S264" i="2"/>
  <c r="U263" i="2"/>
  <c r="T263" i="2"/>
  <c r="S263" i="2"/>
  <c r="U262" i="2"/>
  <c r="T262" i="2"/>
  <c r="S262" i="2"/>
  <c r="U261" i="2"/>
  <c r="T261" i="2"/>
  <c r="S261" i="2"/>
  <c r="U260" i="2"/>
  <c r="T260" i="2"/>
  <c r="S260" i="2"/>
  <c r="U257" i="2"/>
  <c r="T257" i="2"/>
  <c r="S257" i="2"/>
  <c r="U256" i="2"/>
  <c r="T256" i="2"/>
  <c r="S256" i="2"/>
  <c r="U255" i="2"/>
  <c r="T255" i="2"/>
  <c r="S255" i="2"/>
  <c r="U254" i="2"/>
  <c r="T254" i="2"/>
  <c r="S254" i="2"/>
  <c r="U249" i="2"/>
  <c r="T249" i="2"/>
  <c r="S249" i="2"/>
  <c r="U242" i="2"/>
  <c r="T242" i="2"/>
  <c r="S242" i="2"/>
  <c r="U241" i="2"/>
  <c r="T241" i="2"/>
  <c r="S241" i="2"/>
  <c r="U240" i="2"/>
  <c r="T240" i="2"/>
  <c r="S240" i="2"/>
  <c r="U238" i="2"/>
  <c r="T238" i="2"/>
  <c r="S238" i="2"/>
  <c r="U237" i="2"/>
  <c r="T237" i="2"/>
  <c r="S237" i="2"/>
  <c r="U236" i="2"/>
  <c r="T236" i="2"/>
  <c r="S236" i="2"/>
  <c r="U235" i="2"/>
  <c r="T235" i="2"/>
  <c r="S235" i="2"/>
  <c r="U234" i="2"/>
  <c r="T234" i="2"/>
  <c r="S234" i="2"/>
  <c r="U233" i="2"/>
  <c r="T233" i="2"/>
  <c r="S233" i="2"/>
  <c r="U232" i="2"/>
  <c r="T232" i="2"/>
  <c r="S232" i="2"/>
  <c r="U226" i="2"/>
  <c r="T226" i="2"/>
  <c r="S226" i="2"/>
  <c r="U224" i="2"/>
  <c r="T224" i="2"/>
  <c r="S224" i="2"/>
  <c r="U223" i="2"/>
  <c r="T223" i="2"/>
  <c r="S223" i="2"/>
  <c r="U222" i="2"/>
  <c r="T222" i="2"/>
  <c r="S222" i="2"/>
  <c r="U217" i="2"/>
  <c r="T217" i="2"/>
  <c r="S217" i="2"/>
  <c r="U214" i="2"/>
  <c r="T214" i="2"/>
  <c r="S214" i="2"/>
  <c r="U210" i="2"/>
  <c r="T210" i="2"/>
  <c r="S210" i="2"/>
  <c r="U208" i="2"/>
  <c r="T208" i="2"/>
  <c r="S208" i="2"/>
  <c r="U206" i="2"/>
  <c r="T206" i="2"/>
  <c r="S206" i="2"/>
  <c r="U205" i="2"/>
  <c r="T205" i="2"/>
  <c r="S205" i="2"/>
  <c r="U204" i="2"/>
  <c r="T204" i="2"/>
  <c r="S204" i="2"/>
  <c r="U203" i="2"/>
  <c r="T203" i="2"/>
  <c r="S203" i="2"/>
  <c r="U201" i="2"/>
  <c r="T201" i="2"/>
  <c r="S201" i="2"/>
  <c r="U200" i="2"/>
  <c r="T200" i="2"/>
  <c r="S200" i="2"/>
  <c r="U199" i="2"/>
  <c r="T199" i="2"/>
  <c r="S199" i="2"/>
  <c r="U198" i="2"/>
  <c r="T198" i="2"/>
  <c r="S198" i="2"/>
  <c r="U197" i="2"/>
  <c r="T197" i="2"/>
  <c r="S197" i="2"/>
  <c r="U196" i="2"/>
  <c r="T196" i="2"/>
  <c r="S196" i="2"/>
  <c r="U189" i="2"/>
  <c r="T189" i="2"/>
  <c r="S189" i="2"/>
  <c r="U182" i="2"/>
  <c r="T182" i="2"/>
  <c r="S182" i="2"/>
  <c r="U181" i="2"/>
  <c r="T181" i="2"/>
  <c r="S181" i="2"/>
  <c r="U176" i="2"/>
  <c r="T176" i="2"/>
  <c r="S176" i="2"/>
  <c r="U175" i="2"/>
  <c r="T175" i="2"/>
  <c r="S175" i="2"/>
  <c r="U174" i="2"/>
  <c r="T174" i="2"/>
  <c r="S174" i="2"/>
  <c r="U173" i="2"/>
  <c r="T173" i="2"/>
  <c r="S173" i="2"/>
  <c r="U172" i="2"/>
  <c r="T172" i="2"/>
  <c r="S172" i="2"/>
  <c r="U171" i="2"/>
  <c r="T171" i="2"/>
  <c r="S171" i="2"/>
  <c r="U170" i="2"/>
  <c r="T170" i="2"/>
  <c r="S170" i="2"/>
  <c r="U169" i="2"/>
  <c r="T169" i="2"/>
  <c r="S169" i="2"/>
  <c r="U168" i="2"/>
  <c r="T168" i="2"/>
  <c r="S168" i="2"/>
  <c r="U167" i="2"/>
  <c r="T167" i="2"/>
  <c r="S167" i="2"/>
  <c r="U166" i="2"/>
  <c r="T166" i="2"/>
  <c r="S166" i="2"/>
  <c r="U157" i="2"/>
  <c r="T157" i="2"/>
  <c r="S157" i="2"/>
  <c r="U156" i="2"/>
  <c r="T156" i="2"/>
  <c r="S156" i="2"/>
  <c r="U155" i="2"/>
  <c r="T155" i="2"/>
  <c r="S155" i="2"/>
  <c r="U154" i="2"/>
  <c r="T154" i="2"/>
  <c r="S154" i="2"/>
  <c r="U153" i="2"/>
  <c r="T153" i="2"/>
  <c r="S153" i="2"/>
  <c r="U152" i="2"/>
  <c r="T152" i="2"/>
  <c r="S152" i="2"/>
  <c r="U151" i="2"/>
  <c r="T151" i="2"/>
  <c r="S151" i="2"/>
  <c r="U150" i="2"/>
  <c r="T150" i="2"/>
  <c r="S150" i="2"/>
  <c r="U149" i="2"/>
  <c r="T149" i="2"/>
  <c r="S149" i="2"/>
  <c r="U148" i="2"/>
  <c r="T148" i="2"/>
  <c r="S148" i="2"/>
  <c r="U147" i="2"/>
  <c r="T147" i="2"/>
  <c r="S147" i="2"/>
  <c r="U146" i="2"/>
  <c r="T146" i="2"/>
  <c r="S146" i="2"/>
  <c r="U144" i="2"/>
  <c r="T144" i="2"/>
  <c r="S144" i="2"/>
  <c r="U143" i="2"/>
  <c r="T143" i="2"/>
  <c r="S143" i="2"/>
  <c r="U142" i="2"/>
  <c r="T142" i="2"/>
  <c r="S142" i="2"/>
  <c r="U141" i="2"/>
  <c r="T141" i="2"/>
  <c r="S141" i="2"/>
  <c r="U140" i="2"/>
  <c r="T140" i="2"/>
  <c r="S140" i="2"/>
  <c r="U139" i="2"/>
  <c r="T139" i="2"/>
  <c r="S139" i="2"/>
  <c r="U138" i="2"/>
  <c r="T138" i="2"/>
  <c r="S138" i="2"/>
  <c r="U137" i="2"/>
  <c r="T137" i="2"/>
  <c r="S137" i="2"/>
  <c r="U136" i="2"/>
  <c r="T136" i="2"/>
  <c r="S136" i="2"/>
  <c r="U135" i="2"/>
  <c r="T135" i="2"/>
  <c r="S135" i="2"/>
  <c r="U134" i="2"/>
  <c r="T134" i="2"/>
  <c r="S134" i="2"/>
  <c r="U133" i="2"/>
  <c r="T133" i="2"/>
  <c r="S133" i="2"/>
  <c r="U125" i="2"/>
  <c r="T125" i="2"/>
  <c r="S125" i="2"/>
  <c r="U124" i="2"/>
  <c r="T124" i="2"/>
  <c r="S124" i="2"/>
  <c r="U123" i="2"/>
  <c r="T123" i="2"/>
  <c r="S123" i="2"/>
  <c r="U122" i="2"/>
  <c r="T122" i="2"/>
  <c r="S122" i="2"/>
  <c r="U121" i="2"/>
  <c r="T121" i="2"/>
  <c r="S121" i="2"/>
  <c r="U120" i="2"/>
  <c r="T120" i="2"/>
  <c r="S120" i="2"/>
  <c r="U116" i="2"/>
  <c r="T116" i="2"/>
  <c r="S116" i="2"/>
  <c r="U109" i="2"/>
  <c r="T109" i="2"/>
  <c r="S109" i="2"/>
  <c r="U111" i="2"/>
  <c r="T111" i="2"/>
  <c r="S111" i="2"/>
  <c r="U107" i="2"/>
  <c r="T107" i="2"/>
  <c r="S107" i="2"/>
  <c r="U104" i="2"/>
  <c r="T104" i="2"/>
  <c r="S104" i="2"/>
  <c r="U101" i="2"/>
  <c r="T101" i="2"/>
  <c r="S101" i="2"/>
  <c r="U98" i="2"/>
  <c r="T98" i="2"/>
  <c r="S98" i="2"/>
  <c r="U91" i="2"/>
  <c r="T91" i="2"/>
  <c r="S91" i="2"/>
  <c r="U78" i="2"/>
  <c r="T78" i="2"/>
  <c r="S78" i="2"/>
  <c r="U77" i="2"/>
  <c r="T77" i="2"/>
  <c r="S77" i="2"/>
  <c r="U75" i="2"/>
  <c r="T75" i="2"/>
  <c r="S75" i="2"/>
  <c r="U68" i="2"/>
  <c r="T68" i="2"/>
  <c r="S68" i="2"/>
  <c r="U65" i="2"/>
  <c r="T65" i="2"/>
  <c r="S65" i="2"/>
  <c r="U64" i="2"/>
  <c r="T64" i="2"/>
  <c r="S64" i="2"/>
  <c r="U63" i="2"/>
  <c r="T63" i="2"/>
  <c r="S63" i="2"/>
  <c r="U61" i="2"/>
  <c r="T61" i="2"/>
  <c r="S61" i="2"/>
  <c r="U59" i="2"/>
  <c r="T59" i="2"/>
  <c r="S59" i="2"/>
  <c r="U50" i="2"/>
  <c r="T50" i="2"/>
  <c r="S50" i="2"/>
  <c r="U48" i="2"/>
  <c r="T48" i="2"/>
  <c r="S48" i="2"/>
  <c r="U47" i="2"/>
  <c r="T47" i="2"/>
  <c r="S47" i="2"/>
  <c r="U45" i="2"/>
  <c r="T45" i="2"/>
  <c r="S45" i="2"/>
  <c r="U44" i="2"/>
  <c r="T44" i="2"/>
  <c r="S44" i="2"/>
  <c r="U41" i="2"/>
  <c r="T41" i="2"/>
  <c r="S41" i="2"/>
  <c r="U40" i="2"/>
  <c r="T40" i="2"/>
  <c r="S40" i="2"/>
  <c r="U39" i="2"/>
  <c r="T39" i="2"/>
  <c r="S39" i="2"/>
  <c r="U38" i="2"/>
  <c r="T38" i="2"/>
  <c r="S38" i="2"/>
  <c r="U37" i="2"/>
  <c r="T37" i="2"/>
  <c r="S37" i="2"/>
  <c r="U36" i="2"/>
  <c r="T36" i="2"/>
  <c r="S36" i="2"/>
  <c r="U34" i="2"/>
  <c r="T34" i="2"/>
  <c r="S34" i="2"/>
  <c r="U33" i="2"/>
  <c r="T33" i="2"/>
  <c r="S33" i="2"/>
  <c r="U31" i="2"/>
  <c r="T31" i="2"/>
  <c r="S31" i="2"/>
  <c r="U30" i="2"/>
  <c r="T30" i="2"/>
  <c r="S30" i="2"/>
  <c r="U29" i="2"/>
  <c r="T29" i="2"/>
  <c r="S29" i="2"/>
  <c r="U26" i="2"/>
  <c r="T26" i="2"/>
  <c r="S26" i="2"/>
  <c r="U25" i="2"/>
  <c r="T25" i="2"/>
  <c r="S25" i="2"/>
  <c r="U24" i="2"/>
  <c r="T24" i="2"/>
  <c r="S24" i="2"/>
  <c r="U13" i="2"/>
  <c r="T13" i="2"/>
  <c r="S13" i="2"/>
  <c r="U11" i="2"/>
  <c r="T11" i="2"/>
  <c r="S11" i="2"/>
  <c r="U1113" i="2"/>
  <c r="T1113" i="2"/>
  <c r="S1113" i="2"/>
  <c r="U1112" i="2"/>
  <c r="T1112" i="2"/>
  <c r="S1112" i="2"/>
  <c r="U1109" i="2"/>
  <c r="T1109" i="2"/>
  <c r="S1109" i="2"/>
  <c r="U1107" i="2"/>
  <c r="T1107" i="2"/>
  <c r="S1107" i="2"/>
  <c r="U1106" i="2"/>
  <c r="T1106" i="2"/>
  <c r="S1106" i="2"/>
  <c r="U1104" i="2"/>
  <c r="T1104" i="2"/>
  <c r="S1104" i="2"/>
  <c r="U1101" i="2"/>
  <c r="T1101" i="2"/>
  <c r="S1101" i="2"/>
  <c r="U1100" i="2"/>
  <c r="T1100" i="2"/>
  <c r="S1100" i="2"/>
  <c r="U1097" i="2"/>
  <c r="T1097" i="2"/>
  <c r="S1097" i="2"/>
  <c r="U1096" i="2"/>
  <c r="T1096" i="2"/>
  <c r="S1096" i="2"/>
  <c r="U1095" i="2"/>
  <c r="T1095" i="2"/>
  <c r="S1095" i="2"/>
  <c r="U1094" i="2"/>
  <c r="T1094" i="2"/>
  <c r="S1094" i="2"/>
  <c r="U1093" i="2"/>
  <c r="T1093" i="2"/>
  <c r="S1093" i="2"/>
  <c r="U1092" i="2"/>
  <c r="T1092" i="2"/>
  <c r="S1092" i="2"/>
  <c r="U1091" i="2"/>
  <c r="T1091" i="2"/>
  <c r="S1091" i="2"/>
  <c r="U1080" i="2"/>
  <c r="T1080" i="2"/>
  <c r="S1080" i="2"/>
  <c r="U1079" i="2"/>
  <c r="T1079" i="2"/>
  <c r="S1079" i="2"/>
  <c r="U1078" i="2"/>
  <c r="T1078" i="2"/>
  <c r="S1078" i="2"/>
  <c r="U1077" i="2"/>
  <c r="T1077" i="2"/>
  <c r="S1077" i="2"/>
  <c r="U1076" i="2"/>
  <c r="T1076" i="2"/>
  <c r="S1076" i="2"/>
  <c r="U1074" i="2"/>
  <c r="T1074" i="2"/>
  <c r="S1074" i="2"/>
  <c r="U1073" i="2"/>
  <c r="T1073" i="2"/>
  <c r="S1073" i="2"/>
  <c r="U1072" i="2"/>
  <c r="T1072" i="2"/>
  <c r="S1072" i="2"/>
  <c r="U1069" i="2"/>
  <c r="T1069" i="2"/>
  <c r="S1069" i="2"/>
  <c r="U1068" i="2"/>
  <c r="T1068" i="2"/>
  <c r="S1068" i="2"/>
  <c r="U1067" i="2"/>
  <c r="T1067" i="2"/>
  <c r="S1067" i="2"/>
  <c r="U1066" i="2"/>
  <c r="T1066" i="2"/>
  <c r="S1066" i="2"/>
  <c r="U1064" i="2"/>
  <c r="T1064" i="2"/>
  <c r="S1064" i="2"/>
  <c r="U185" i="2"/>
  <c r="T185" i="2"/>
  <c r="S185" i="2"/>
  <c r="U127" i="2"/>
  <c r="T127" i="2"/>
  <c r="S127" i="2"/>
  <c r="U70" i="2"/>
  <c r="T70" i="2"/>
  <c r="S70" i="2"/>
  <c r="T1142" i="2"/>
  <c r="U1165" i="2"/>
  <c r="T1165" i="2"/>
  <c r="S1165" i="2"/>
  <c r="U1164" i="2"/>
  <c r="T1164" i="2"/>
  <c r="S1164" i="2"/>
  <c r="U1163" i="2"/>
  <c r="T1163" i="2"/>
  <c r="S1163" i="2"/>
  <c r="U1162" i="2"/>
  <c r="T1162" i="2"/>
  <c r="S1162" i="2"/>
  <c r="U1161" i="2"/>
  <c r="T1161" i="2"/>
  <c r="S1161" i="2"/>
  <c r="U1160" i="2"/>
  <c r="T1160" i="2"/>
  <c r="S1160" i="2"/>
  <c r="U1159" i="2"/>
  <c r="T1159" i="2"/>
  <c r="S1159" i="2"/>
  <c r="U1158" i="2"/>
  <c r="T1158" i="2"/>
  <c r="S1158" i="2"/>
  <c r="U1156" i="2"/>
  <c r="T1156" i="2"/>
  <c r="S1156" i="2"/>
  <c r="U1155" i="2"/>
  <c r="T1155" i="2"/>
  <c r="S1155" i="2"/>
  <c r="U1154" i="2"/>
  <c r="T1154" i="2"/>
  <c r="S1154" i="2"/>
  <c r="U1153" i="2"/>
  <c r="T1153" i="2"/>
  <c r="S1153" i="2"/>
  <c r="U1152" i="2"/>
  <c r="T1152" i="2"/>
  <c r="S1152" i="2"/>
  <c r="U1151" i="2"/>
  <c r="T1151" i="2"/>
  <c r="S1151" i="2"/>
  <c r="U1150" i="2"/>
  <c r="T1150" i="2"/>
  <c r="S1150" i="2"/>
  <c r="U1149" i="2"/>
  <c r="T1149" i="2"/>
  <c r="S1149" i="2"/>
  <c r="U1148" i="2"/>
  <c r="T1148" i="2"/>
  <c r="S1148" i="2"/>
  <c r="U1147" i="2"/>
  <c r="T1147" i="2"/>
  <c r="S1147" i="2"/>
  <c r="U1146" i="2"/>
  <c r="T1146" i="2"/>
  <c r="S1146" i="2"/>
  <c r="U1145" i="2"/>
  <c r="T1145" i="2"/>
  <c r="S1145" i="2"/>
  <c r="U1144" i="2"/>
  <c r="T1144" i="2"/>
  <c r="S1144" i="2"/>
  <c r="U1143" i="2"/>
  <c r="T1143" i="2"/>
  <c r="S1143" i="2"/>
  <c r="U1142" i="2"/>
  <c r="S1142" i="2"/>
  <c r="U1141" i="2"/>
  <c r="T1141" i="2"/>
  <c r="S1141" i="2"/>
  <c r="U1140" i="2"/>
  <c r="T1140" i="2"/>
  <c r="S1140" i="2"/>
  <c r="U1139" i="2"/>
  <c r="T1139" i="2"/>
  <c r="S1139" i="2"/>
  <c r="U1138" i="2"/>
  <c r="T1138" i="2"/>
  <c r="S1138" i="2"/>
  <c r="U1137" i="2"/>
  <c r="T1137" i="2"/>
  <c r="S1137" i="2"/>
  <c r="U1136" i="2"/>
  <c r="T1136" i="2"/>
  <c r="S1136" i="2"/>
  <c r="U1135" i="2"/>
  <c r="T1135" i="2"/>
  <c r="S1135" i="2"/>
  <c r="U1082" i="2"/>
  <c r="T1082" i="2"/>
  <c r="S1082" i="2"/>
  <c r="U1134" i="2"/>
  <c r="T1134" i="2"/>
  <c r="S1134" i="2"/>
  <c r="U1133" i="2"/>
  <c r="T1133" i="2"/>
  <c r="S1133" i="2"/>
  <c r="U1131" i="2"/>
  <c r="T1131" i="2"/>
  <c r="S1131" i="2"/>
  <c r="U1130" i="2"/>
  <c r="T1130" i="2"/>
  <c r="S1130" i="2"/>
  <c r="U1129" i="2"/>
  <c r="T1129" i="2"/>
  <c r="S1129" i="2"/>
  <c r="U1126" i="2"/>
  <c r="T1126" i="2"/>
  <c r="S1126" i="2"/>
  <c r="U1125" i="2"/>
  <c r="T1125" i="2"/>
  <c r="S1125" i="2"/>
  <c r="U1124" i="2"/>
  <c r="T1124" i="2"/>
  <c r="S1124" i="2"/>
  <c r="U1123" i="2"/>
  <c r="T1123" i="2"/>
  <c r="S1123" i="2"/>
  <c r="U1122" i="2"/>
  <c r="T1122" i="2"/>
  <c r="S1122" i="2"/>
  <c r="U1121" i="2"/>
  <c r="T1121" i="2"/>
  <c r="S1121" i="2"/>
  <c r="U1120" i="2"/>
  <c r="T1120" i="2"/>
  <c r="S1120" i="2"/>
  <c r="U1117" i="2"/>
  <c r="T1117" i="2"/>
  <c r="S1117" i="2"/>
  <c r="U1116" i="2"/>
  <c r="T1116" i="2"/>
  <c r="S1116" i="2"/>
  <c r="U1115" i="2"/>
  <c r="T1115" i="2"/>
  <c r="S1115" i="2"/>
  <c r="U1111" i="2"/>
  <c r="T1111" i="2"/>
  <c r="S1111" i="2"/>
  <c r="U1108" i="2"/>
  <c r="T1108" i="2"/>
  <c r="S1108" i="2"/>
  <c r="U1105" i="2"/>
  <c r="T1105" i="2"/>
  <c r="S1105" i="2"/>
  <c r="U1098" i="2"/>
  <c r="T1098" i="2"/>
  <c r="S1098" i="2"/>
  <c r="U1090" i="2"/>
  <c r="T1090" i="2"/>
  <c r="S1090" i="2"/>
  <c r="U1088" i="2"/>
  <c r="T1088" i="2"/>
  <c r="U1086" i="2"/>
  <c r="T1086" i="2"/>
  <c r="S1086" i="2"/>
  <c r="U1085" i="2"/>
  <c r="T1085" i="2"/>
  <c r="S1085" i="2"/>
  <c r="U1084" i="2"/>
  <c r="T1084" i="2"/>
  <c r="S1084" i="2"/>
  <c r="U1083" i="2"/>
  <c r="T1083" i="2"/>
  <c r="S1083" i="2"/>
  <c r="U1081" i="2"/>
  <c r="T1081" i="2"/>
  <c r="S1081" i="2"/>
  <c r="U1071" i="2"/>
  <c r="T1071" i="2"/>
  <c r="S1071" i="2"/>
  <c r="U1070" i="2"/>
  <c r="T1070" i="2"/>
  <c r="S1070" i="2"/>
  <c r="U1065" i="2"/>
  <c r="T1065" i="2"/>
  <c r="S1065" i="2"/>
  <c r="U1063" i="2"/>
  <c r="T1063" i="2"/>
  <c r="S1063" i="2"/>
  <c r="U1059" i="2"/>
  <c r="T1059" i="2"/>
  <c r="S1059" i="2"/>
  <c r="U1054" i="2"/>
  <c r="T1054" i="2"/>
  <c r="S1054" i="2"/>
  <c r="U1051" i="2"/>
  <c r="T1051" i="2"/>
  <c r="S1051" i="2"/>
  <c r="U1050" i="2"/>
  <c r="T1050" i="2"/>
  <c r="S1050" i="2"/>
  <c r="U1049" i="2"/>
  <c r="T1049" i="2"/>
  <c r="S1049" i="2"/>
  <c r="U1048" i="2"/>
  <c r="T1048" i="2"/>
  <c r="S1048" i="2"/>
  <c r="U1047" i="2"/>
  <c r="T1047" i="2"/>
  <c r="S1047" i="2"/>
  <c r="U1046" i="2"/>
  <c r="T1046" i="2"/>
  <c r="S1046" i="2"/>
  <c r="U1045" i="2"/>
  <c r="T1045" i="2"/>
  <c r="S1045" i="2"/>
  <c r="U1044" i="2"/>
  <c r="T1044" i="2"/>
  <c r="S1044" i="2"/>
  <c r="U1043" i="2"/>
  <c r="T1043" i="2"/>
  <c r="S1043" i="2"/>
  <c r="U1042" i="2"/>
  <c r="T1042" i="2"/>
  <c r="S1042" i="2"/>
  <c r="U1041" i="2"/>
  <c r="T1041" i="2"/>
  <c r="S1041" i="2"/>
  <c r="U1037" i="2"/>
  <c r="T1037" i="2"/>
  <c r="S1037" i="2"/>
  <c r="U1035" i="2"/>
  <c r="T1035" i="2"/>
  <c r="S1035" i="2"/>
  <c r="U1034" i="2"/>
  <c r="T1034" i="2"/>
  <c r="S1034" i="2"/>
  <c r="U1033" i="2"/>
  <c r="T1033" i="2"/>
  <c r="S1033" i="2"/>
  <c r="U1031" i="2"/>
  <c r="T1031" i="2"/>
  <c r="S1031" i="2"/>
  <c r="U1028" i="2"/>
  <c r="T1028" i="2"/>
  <c r="S1028" i="2"/>
  <c r="U1026" i="2"/>
  <c r="T1026" i="2"/>
  <c r="S1026" i="2"/>
  <c r="U1025" i="2"/>
  <c r="T1025" i="2"/>
  <c r="S1025" i="2"/>
  <c r="U1024" i="2"/>
  <c r="T1024" i="2"/>
  <c r="S1024" i="2"/>
  <c r="U1023" i="2"/>
  <c r="T1023" i="2"/>
  <c r="S1023" i="2"/>
  <c r="U1017" i="2"/>
  <c r="T1017" i="2"/>
  <c r="S1017" i="2"/>
  <c r="U1014" i="2"/>
  <c r="T1014" i="2"/>
  <c r="S1014" i="2"/>
  <c r="U1013" i="2"/>
  <c r="T1013" i="2"/>
  <c r="S1013" i="2"/>
  <c r="U1011" i="2"/>
  <c r="T1011" i="2"/>
  <c r="S1011" i="2"/>
  <c r="U1010" i="2"/>
  <c r="T1010" i="2"/>
  <c r="S1010" i="2"/>
  <c r="U1006" i="2"/>
  <c r="T1006" i="2"/>
  <c r="S1006" i="2"/>
  <c r="U1005" i="2"/>
  <c r="T1005" i="2"/>
  <c r="S1005" i="2"/>
  <c r="U1001" i="2"/>
  <c r="T1001" i="2"/>
  <c r="S1001" i="2"/>
  <c r="U998" i="2"/>
  <c r="T998" i="2"/>
  <c r="S998" i="2"/>
  <c r="U997" i="2"/>
  <c r="T997" i="2"/>
  <c r="S997" i="2"/>
  <c r="U994" i="2"/>
  <c r="T994" i="2"/>
  <c r="S994" i="2"/>
  <c r="U992" i="2"/>
  <c r="T992" i="2"/>
  <c r="S992" i="2"/>
  <c r="U990" i="2"/>
  <c r="T990" i="2"/>
  <c r="U989" i="2"/>
  <c r="T989" i="2"/>
  <c r="S989" i="2"/>
  <c r="U988" i="2"/>
  <c r="T988" i="2"/>
  <c r="S988" i="2"/>
  <c r="U987" i="2"/>
  <c r="T987" i="2"/>
  <c r="S987" i="2"/>
  <c r="U986" i="2"/>
  <c r="T986" i="2"/>
  <c r="S986" i="2"/>
  <c r="U985" i="2"/>
  <c r="T985" i="2"/>
  <c r="S985" i="2"/>
  <c r="U984" i="2"/>
  <c r="T984" i="2"/>
  <c r="S984" i="2"/>
  <c r="U982" i="2"/>
  <c r="T982" i="2"/>
  <c r="S982" i="2"/>
  <c r="U981" i="2"/>
  <c r="T981" i="2"/>
  <c r="S981" i="2"/>
  <c r="U980" i="2"/>
  <c r="T980" i="2"/>
  <c r="S980" i="2"/>
  <c r="U979" i="2"/>
  <c r="T979" i="2"/>
  <c r="S979" i="2"/>
  <c r="U978" i="2"/>
  <c r="T978" i="2"/>
  <c r="S978" i="2"/>
  <c r="U977" i="2"/>
  <c r="T977" i="2"/>
  <c r="S977" i="2"/>
  <c r="U976" i="2"/>
  <c r="T976" i="2"/>
  <c r="S976" i="2"/>
  <c r="U974" i="2"/>
  <c r="T974" i="2"/>
  <c r="S974" i="2"/>
  <c r="U973" i="2"/>
  <c r="T973" i="2"/>
  <c r="S973" i="2"/>
  <c r="U969" i="2"/>
  <c r="T969" i="2"/>
  <c r="S969" i="2"/>
  <c r="U968" i="2"/>
  <c r="T968" i="2"/>
  <c r="S968" i="2"/>
  <c r="U967" i="2"/>
  <c r="T967" i="2"/>
  <c r="S967" i="2"/>
  <c r="U965" i="2"/>
  <c r="T965" i="2"/>
  <c r="S965" i="2"/>
  <c r="U964" i="2"/>
  <c r="T964" i="2"/>
  <c r="S964" i="2"/>
  <c r="U963" i="2"/>
  <c r="T963" i="2"/>
  <c r="S963" i="2"/>
  <c r="U962" i="2"/>
  <c r="T962" i="2"/>
  <c r="S962" i="2"/>
  <c r="U961" i="2"/>
  <c r="T961" i="2"/>
  <c r="S961" i="2"/>
  <c r="U960" i="2"/>
  <c r="T960" i="2"/>
  <c r="S960" i="2"/>
  <c r="U959" i="2"/>
  <c r="T959" i="2"/>
  <c r="S959" i="2"/>
  <c r="U958" i="2"/>
  <c r="T958" i="2"/>
  <c r="S958" i="2"/>
  <c r="U957" i="2"/>
  <c r="T957" i="2"/>
  <c r="S957" i="2"/>
  <c r="U953" i="2"/>
  <c r="T953" i="2"/>
  <c r="S953" i="2"/>
  <c r="U952" i="2"/>
  <c r="T952" i="2"/>
  <c r="S952" i="2"/>
  <c r="U950" i="2"/>
  <c r="T950" i="2"/>
  <c r="S950" i="2"/>
  <c r="U947" i="2"/>
  <c r="T947" i="2"/>
  <c r="S947" i="2"/>
  <c r="U946" i="2"/>
  <c r="T946" i="2"/>
  <c r="S946" i="2"/>
  <c r="U945" i="2"/>
  <c r="T945" i="2"/>
  <c r="S945" i="2"/>
  <c r="U944" i="2"/>
  <c r="T944" i="2"/>
  <c r="S944" i="2"/>
  <c r="U943" i="2"/>
  <c r="T943" i="2"/>
  <c r="S943" i="2"/>
  <c r="U942" i="2"/>
  <c r="T942" i="2"/>
  <c r="S942" i="2"/>
  <c r="U941" i="2"/>
  <c r="T941" i="2"/>
  <c r="S941" i="2"/>
  <c r="U940" i="2"/>
  <c r="T940" i="2"/>
  <c r="S940" i="2"/>
  <c r="U939" i="2"/>
  <c r="T939" i="2"/>
  <c r="S939" i="2"/>
  <c r="U937" i="2"/>
  <c r="T937" i="2"/>
  <c r="S937" i="2"/>
  <c r="U936" i="2"/>
  <c r="T936" i="2"/>
  <c r="S936" i="2"/>
  <c r="U935" i="2"/>
  <c r="T935" i="2"/>
  <c r="S935" i="2"/>
  <c r="U933" i="2"/>
  <c r="T933" i="2"/>
  <c r="S933" i="2"/>
  <c r="U931" i="2"/>
  <c r="T931" i="2"/>
  <c r="S931" i="2"/>
  <c r="U930" i="2"/>
  <c r="T930" i="2"/>
  <c r="S930" i="2"/>
  <c r="U929" i="2"/>
  <c r="T929" i="2"/>
  <c r="S929" i="2"/>
  <c r="U927" i="2"/>
  <c r="T927" i="2"/>
  <c r="S927" i="2"/>
  <c r="U925" i="2"/>
  <c r="T925" i="2"/>
  <c r="S925" i="2"/>
  <c r="U924" i="2"/>
  <c r="T924" i="2"/>
  <c r="S924" i="2"/>
  <c r="U923" i="2"/>
  <c r="T923" i="2"/>
  <c r="S923" i="2"/>
  <c r="U922" i="2"/>
  <c r="T922" i="2"/>
  <c r="S922" i="2"/>
  <c r="U921" i="2"/>
  <c r="T921" i="2"/>
  <c r="S921" i="2"/>
  <c r="U918" i="2"/>
  <c r="T918" i="2"/>
  <c r="S918" i="2"/>
  <c r="U916" i="2"/>
  <c r="T916" i="2"/>
  <c r="S916" i="2"/>
  <c r="U915" i="2"/>
  <c r="T915" i="2"/>
  <c r="S915" i="2"/>
  <c r="U914" i="2"/>
  <c r="T914" i="2"/>
  <c r="S914" i="2"/>
  <c r="U913" i="2"/>
  <c r="T913" i="2"/>
  <c r="S913" i="2"/>
  <c r="U912" i="2"/>
  <c r="T912" i="2"/>
  <c r="S912" i="2"/>
  <c r="U911" i="2"/>
  <c r="T911" i="2"/>
  <c r="S911" i="2"/>
  <c r="U910" i="2"/>
  <c r="T910" i="2"/>
  <c r="S910" i="2"/>
  <c r="U909" i="2"/>
  <c r="T909" i="2"/>
  <c r="S909" i="2"/>
  <c r="U908" i="2"/>
  <c r="T908" i="2"/>
  <c r="S908" i="2"/>
  <c r="U906" i="2"/>
  <c r="T906" i="2"/>
  <c r="S906" i="2"/>
  <c r="U905" i="2"/>
  <c r="T905" i="2"/>
  <c r="S905" i="2"/>
  <c r="U902" i="2"/>
  <c r="T902" i="2"/>
  <c r="S902" i="2"/>
  <c r="U901" i="2"/>
  <c r="T901" i="2"/>
  <c r="S901" i="2"/>
  <c r="U900" i="2"/>
  <c r="T900" i="2"/>
  <c r="S900" i="2"/>
  <c r="U897" i="2"/>
  <c r="T897" i="2"/>
  <c r="S897" i="2"/>
  <c r="U896" i="2"/>
  <c r="T896" i="2"/>
  <c r="S896" i="2"/>
  <c r="U895" i="2"/>
  <c r="T895" i="2"/>
  <c r="S895" i="2"/>
  <c r="U894" i="2"/>
  <c r="T894" i="2"/>
  <c r="S894" i="2"/>
  <c r="U891" i="2"/>
  <c r="T891" i="2"/>
  <c r="S891" i="2"/>
  <c r="U888" i="2"/>
  <c r="T888" i="2"/>
  <c r="S888" i="2"/>
  <c r="U887" i="2"/>
  <c r="T887" i="2"/>
  <c r="S887" i="2"/>
  <c r="U885" i="2"/>
  <c r="T885" i="2"/>
  <c r="S885" i="2"/>
  <c r="U884" i="2"/>
  <c r="T884" i="2"/>
  <c r="S884" i="2"/>
  <c r="U881" i="2"/>
  <c r="T881" i="2"/>
  <c r="S881" i="2"/>
  <c r="U875" i="2"/>
  <c r="T875" i="2"/>
  <c r="S875" i="2"/>
  <c r="U874" i="2"/>
  <c r="T874" i="2"/>
  <c r="S874" i="2"/>
  <c r="U873" i="2"/>
  <c r="T873" i="2"/>
  <c r="S873" i="2"/>
  <c r="U872" i="2"/>
  <c r="T872" i="2"/>
  <c r="S872" i="2"/>
  <c r="U871" i="2"/>
  <c r="T871" i="2"/>
  <c r="S871" i="2"/>
  <c r="U870" i="2"/>
  <c r="T870" i="2"/>
  <c r="S870" i="2"/>
  <c r="U868" i="2"/>
  <c r="T868" i="2"/>
  <c r="S868" i="2"/>
  <c r="U867" i="2"/>
  <c r="T867" i="2"/>
  <c r="S867" i="2"/>
  <c r="U866" i="2"/>
  <c r="T866" i="2"/>
  <c r="S866" i="2"/>
  <c r="U865" i="2"/>
  <c r="T865" i="2"/>
  <c r="S865" i="2"/>
  <c r="U864" i="2"/>
  <c r="T864" i="2"/>
  <c r="S864" i="2"/>
  <c r="U863" i="2"/>
  <c r="T863" i="2"/>
  <c r="S863" i="2"/>
  <c r="U862" i="2"/>
  <c r="T862" i="2"/>
  <c r="S862" i="2"/>
  <c r="U861" i="2"/>
  <c r="T861" i="2"/>
  <c r="S861" i="2"/>
  <c r="U860" i="2"/>
  <c r="T860" i="2"/>
  <c r="S860" i="2"/>
  <c r="U859" i="2"/>
  <c r="T859" i="2"/>
  <c r="S859" i="2"/>
  <c r="U858" i="2"/>
  <c r="T858" i="2"/>
  <c r="S858" i="2"/>
  <c r="U855" i="2"/>
  <c r="T855" i="2"/>
  <c r="S855" i="2"/>
  <c r="U854" i="2"/>
  <c r="T854" i="2"/>
  <c r="S854" i="2"/>
  <c r="U853" i="2"/>
  <c r="T853" i="2"/>
  <c r="S853" i="2"/>
  <c r="U852" i="2"/>
  <c r="T852" i="2"/>
  <c r="S852" i="2"/>
  <c r="U851" i="2"/>
  <c r="T851" i="2"/>
  <c r="S851" i="2"/>
  <c r="U850" i="2"/>
  <c r="T850" i="2"/>
  <c r="S850" i="2"/>
  <c r="U849" i="2"/>
  <c r="T849" i="2"/>
  <c r="S849" i="2"/>
  <c r="U848" i="2"/>
  <c r="T848" i="2"/>
  <c r="S848" i="2"/>
  <c r="U847" i="2"/>
  <c r="T847" i="2"/>
  <c r="S847" i="2"/>
  <c r="U846" i="2"/>
  <c r="T846" i="2"/>
  <c r="S846" i="2"/>
  <c r="U845" i="2"/>
  <c r="T845" i="2"/>
  <c r="S845" i="2"/>
  <c r="U843" i="2"/>
  <c r="T843" i="2"/>
  <c r="S843" i="2"/>
  <c r="U841" i="2"/>
  <c r="T841" i="2"/>
  <c r="S841" i="2"/>
  <c r="U839" i="2"/>
  <c r="T839" i="2"/>
  <c r="S839" i="2"/>
  <c r="U834" i="2"/>
  <c r="T834" i="2"/>
  <c r="S834" i="2"/>
  <c r="U833" i="2"/>
  <c r="T833" i="2"/>
  <c r="S833" i="2"/>
  <c r="U832" i="2"/>
  <c r="T832" i="2"/>
  <c r="S832" i="2"/>
  <c r="U831" i="2"/>
  <c r="T831" i="2"/>
  <c r="S831" i="2"/>
  <c r="U830" i="2"/>
  <c r="T830" i="2"/>
  <c r="S830" i="2"/>
  <c r="U829" i="2"/>
  <c r="T829" i="2"/>
  <c r="S829" i="2"/>
  <c r="U828" i="2"/>
  <c r="T828" i="2"/>
  <c r="S828" i="2"/>
  <c r="U826" i="2"/>
  <c r="T826" i="2"/>
  <c r="S826" i="2"/>
  <c r="U823" i="2"/>
  <c r="T823" i="2"/>
  <c r="S823" i="2"/>
  <c r="U821" i="2"/>
  <c r="T821" i="2"/>
  <c r="S821" i="2"/>
  <c r="U819" i="2"/>
  <c r="T819" i="2"/>
  <c r="S819" i="2"/>
  <c r="U817" i="2"/>
  <c r="T817" i="2"/>
  <c r="S817" i="2"/>
  <c r="U814" i="2"/>
  <c r="T814" i="2"/>
  <c r="S814" i="2"/>
  <c r="U811" i="2"/>
  <c r="T811" i="2"/>
  <c r="S811" i="2"/>
  <c r="U810" i="2"/>
  <c r="T810" i="2"/>
  <c r="S810" i="2"/>
  <c r="U800" i="2"/>
  <c r="T800" i="2"/>
  <c r="S800" i="2"/>
  <c r="U795" i="2"/>
  <c r="T795" i="2"/>
  <c r="S795" i="2"/>
  <c r="U794" i="2"/>
  <c r="T794" i="2"/>
  <c r="S794" i="2"/>
  <c r="U791" i="2"/>
  <c r="T791" i="2"/>
  <c r="S791" i="2"/>
  <c r="U787" i="2"/>
  <c r="T787" i="2"/>
  <c r="S787" i="2"/>
  <c r="U786" i="2"/>
  <c r="T786" i="2"/>
  <c r="S786" i="2"/>
  <c r="U782" i="2"/>
  <c r="T782" i="2"/>
  <c r="S782" i="2"/>
  <c r="U781" i="2"/>
  <c r="T781" i="2"/>
  <c r="S781" i="2"/>
  <c r="U778" i="2"/>
  <c r="T778" i="2"/>
  <c r="S778" i="2"/>
  <c r="U777" i="2"/>
  <c r="T777" i="2"/>
  <c r="S777" i="2"/>
  <c r="U773" i="2"/>
  <c r="T773" i="2"/>
  <c r="S773" i="2"/>
  <c r="U772" i="2"/>
  <c r="T772" i="2"/>
  <c r="S772" i="2"/>
  <c r="U770" i="2"/>
  <c r="T770" i="2"/>
  <c r="S770" i="2"/>
  <c r="U768" i="2"/>
  <c r="T768" i="2"/>
  <c r="S768" i="2"/>
  <c r="U767" i="2"/>
  <c r="T767" i="2"/>
  <c r="S767" i="2"/>
  <c r="U766" i="2"/>
  <c r="T766" i="2"/>
  <c r="S766" i="2"/>
  <c r="U764" i="2"/>
  <c r="T764" i="2"/>
  <c r="S764" i="2"/>
  <c r="U763" i="2"/>
  <c r="T763" i="2"/>
  <c r="S763" i="2"/>
  <c r="U762" i="2"/>
  <c r="T762" i="2"/>
  <c r="S762" i="2"/>
  <c r="U761" i="2"/>
  <c r="T761" i="2"/>
  <c r="S761" i="2"/>
  <c r="U760" i="2"/>
  <c r="T760" i="2"/>
  <c r="S760" i="2"/>
  <c r="U759" i="2"/>
  <c r="T759" i="2"/>
  <c r="S759" i="2"/>
  <c r="U758" i="2"/>
  <c r="T758" i="2"/>
  <c r="S758" i="2"/>
  <c r="U757" i="2"/>
  <c r="T757" i="2"/>
  <c r="S757" i="2"/>
  <c r="U756" i="2"/>
  <c r="T756" i="2"/>
  <c r="S756" i="2"/>
  <c r="U755" i="2"/>
  <c r="T755" i="2"/>
  <c r="S755" i="2"/>
  <c r="U754" i="2"/>
  <c r="T754" i="2"/>
  <c r="S754" i="2"/>
  <c r="U753" i="2"/>
  <c r="T753" i="2"/>
  <c r="S753" i="2"/>
  <c r="U752" i="2"/>
  <c r="T752" i="2"/>
  <c r="S752" i="2"/>
  <c r="U751" i="2"/>
  <c r="T751" i="2"/>
  <c r="S751" i="2"/>
  <c r="U750" i="2"/>
  <c r="T750" i="2"/>
  <c r="S750" i="2"/>
  <c r="U749" i="2"/>
  <c r="T749" i="2"/>
  <c r="S749" i="2"/>
  <c r="U748" i="2"/>
  <c r="T748" i="2"/>
  <c r="S748" i="2"/>
  <c r="U747" i="2"/>
  <c r="T747" i="2"/>
  <c r="S747" i="2"/>
  <c r="U746" i="2"/>
  <c r="T746" i="2"/>
  <c r="S746" i="2"/>
  <c r="U745" i="2"/>
  <c r="T745" i="2"/>
  <c r="S745" i="2"/>
  <c r="U744" i="2"/>
  <c r="T744" i="2"/>
  <c r="S744" i="2"/>
  <c r="U743" i="2"/>
  <c r="T743" i="2"/>
  <c r="S743" i="2"/>
  <c r="U742" i="2"/>
  <c r="T742" i="2"/>
  <c r="S742" i="2"/>
  <c r="U741" i="2"/>
  <c r="T741" i="2"/>
  <c r="S741" i="2"/>
  <c r="U740" i="2"/>
  <c r="T740" i="2"/>
  <c r="S740" i="2"/>
  <c r="U739" i="2"/>
  <c r="T739" i="2"/>
  <c r="S739" i="2"/>
  <c r="U737" i="2"/>
  <c r="T737" i="2"/>
  <c r="S737" i="2"/>
  <c r="U736" i="2"/>
  <c r="T736" i="2"/>
  <c r="S736" i="2"/>
  <c r="U735" i="2"/>
  <c r="T735" i="2"/>
  <c r="S735" i="2"/>
  <c r="U734" i="2"/>
  <c r="T734" i="2"/>
  <c r="S734" i="2"/>
  <c r="U733" i="2"/>
  <c r="T733" i="2"/>
  <c r="S733" i="2"/>
  <c r="U732" i="2"/>
  <c r="T732" i="2"/>
  <c r="S732" i="2"/>
  <c r="U730" i="2"/>
  <c r="T730" i="2"/>
  <c r="S730" i="2"/>
  <c r="U721" i="2"/>
  <c r="T721" i="2"/>
  <c r="S721" i="2"/>
  <c r="U720" i="2"/>
  <c r="T720" i="2"/>
  <c r="S720" i="2"/>
  <c r="U718" i="2"/>
  <c r="T718" i="2"/>
  <c r="S718" i="2"/>
  <c r="U717" i="2"/>
  <c r="T717" i="2"/>
  <c r="S717" i="2"/>
  <c r="U716" i="2"/>
  <c r="T716" i="2"/>
  <c r="S716" i="2"/>
  <c r="U712" i="2"/>
  <c r="T712" i="2"/>
  <c r="S712" i="2"/>
  <c r="U711" i="2"/>
  <c r="T711" i="2"/>
  <c r="S711" i="2"/>
  <c r="U710" i="2"/>
  <c r="T710" i="2"/>
  <c r="S710" i="2"/>
  <c r="U708" i="2"/>
  <c r="T708" i="2"/>
  <c r="S708" i="2"/>
  <c r="U707" i="2"/>
  <c r="T707" i="2"/>
  <c r="S707" i="2"/>
  <c r="U706" i="2"/>
  <c r="T706" i="2"/>
  <c r="S706" i="2"/>
  <c r="U705" i="2"/>
  <c r="T705" i="2"/>
  <c r="S705" i="2"/>
  <c r="U704" i="2"/>
  <c r="T704" i="2"/>
  <c r="S704" i="2"/>
  <c r="U703" i="2"/>
  <c r="T703" i="2"/>
  <c r="S703" i="2"/>
  <c r="U702" i="2"/>
  <c r="T702" i="2"/>
  <c r="S702" i="2"/>
  <c r="U701" i="2"/>
  <c r="T701" i="2"/>
  <c r="S701" i="2"/>
  <c r="U700" i="2"/>
  <c r="T700" i="2"/>
  <c r="S700" i="2"/>
  <c r="U699" i="2"/>
  <c r="T699" i="2"/>
  <c r="S699" i="2"/>
  <c r="U698" i="2"/>
  <c r="T698" i="2"/>
  <c r="S698" i="2"/>
  <c r="U697" i="2"/>
  <c r="T697" i="2"/>
  <c r="S697" i="2"/>
  <c r="U696" i="2"/>
  <c r="T696" i="2"/>
  <c r="S696" i="2"/>
  <c r="U695" i="2"/>
  <c r="T695" i="2"/>
  <c r="S695" i="2"/>
  <c r="U693" i="2"/>
  <c r="T693" i="2"/>
  <c r="S693" i="2"/>
  <c r="U692" i="2"/>
  <c r="T692" i="2"/>
  <c r="S692" i="2"/>
  <c r="U691" i="2"/>
  <c r="T691" i="2"/>
  <c r="S691" i="2"/>
  <c r="U690" i="2"/>
  <c r="T690" i="2"/>
  <c r="S690" i="2"/>
  <c r="U688" i="2"/>
  <c r="T688" i="2"/>
  <c r="S688" i="2"/>
  <c r="U687" i="2"/>
  <c r="T687" i="2"/>
  <c r="S687" i="2"/>
  <c r="U686" i="2"/>
  <c r="T686" i="2"/>
  <c r="S686" i="2"/>
  <c r="U684" i="2"/>
  <c r="T684" i="2"/>
  <c r="S684" i="2"/>
  <c r="U683" i="2"/>
  <c r="T683" i="2"/>
  <c r="S683" i="2"/>
  <c r="U682" i="2"/>
  <c r="T682" i="2"/>
  <c r="S682" i="2"/>
  <c r="U681" i="2"/>
  <c r="T681" i="2"/>
  <c r="S681" i="2"/>
  <c r="U680" i="2"/>
  <c r="T680" i="2"/>
  <c r="S680" i="2"/>
  <c r="U679" i="2"/>
  <c r="T679" i="2"/>
  <c r="S679" i="2"/>
  <c r="U678" i="2"/>
  <c r="T678" i="2"/>
  <c r="S678" i="2"/>
  <c r="U677" i="2"/>
  <c r="T677" i="2"/>
  <c r="S677" i="2"/>
  <c r="U676" i="2"/>
  <c r="T676" i="2"/>
  <c r="S676" i="2"/>
  <c r="U675" i="2"/>
  <c r="T675" i="2"/>
  <c r="S675" i="2"/>
  <c r="U674" i="2"/>
  <c r="T674" i="2"/>
  <c r="S674" i="2"/>
  <c r="U673" i="2"/>
  <c r="T673" i="2"/>
  <c r="S673" i="2"/>
  <c r="U670" i="2"/>
  <c r="T670" i="2"/>
  <c r="S670" i="2"/>
  <c r="U669" i="2"/>
  <c r="T669" i="2"/>
  <c r="S669" i="2"/>
  <c r="U668" i="2"/>
  <c r="T668" i="2"/>
  <c r="S668" i="2"/>
  <c r="U667" i="2"/>
  <c r="T667" i="2"/>
  <c r="S667" i="2"/>
  <c r="U666" i="2"/>
  <c r="T666" i="2"/>
  <c r="S666" i="2"/>
  <c r="U665" i="2"/>
  <c r="T665" i="2"/>
  <c r="S665" i="2"/>
  <c r="U661" i="2"/>
  <c r="T661" i="2"/>
  <c r="S661" i="2"/>
  <c r="U660" i="2"/>
  <c r="T660" i="2"/>
  <c r="S660" i="2"/>
  <c r="U659" i="2"/>
  <c r="T659" i="2"/>
  <c r="S659" i="2"/>
  <c r="U658" i="2"/>
  <c r="T658" i="2"/>
  <c r="S658" i="2"/>
  <c r="U657" i="2"/>
  <c r="T657" i="2"/>
  <c r="S657" i="2"/>
  <c r="U656" i="2"/>
  <c r="T656" i="2"/>
  <c r="S656" i="2"/>
  <c r="U655" i="2"/>
  <c r="T655" i="2"/>
  <c r="S655" i="2"/>
  <c r="U654" i="2"/>
  <c r="T654" i="2"/>
  <c r="S654" i="2"/>
  <c r="U653" i="2"/>
  <c r="T653" i="2"/>
  <c r="S653" i="2"/>
  <c r="U652" i="2"/>
  <c r="T652" i="2"/>
  <c r="S652" i="2"/>
  <c r="U649" i="2"/>
  <c r="T649" i="2"/>
  <c r="S649" i="2"/>
  <c r="U648" i="2"/>
  <c r="T648" i="2"/>
  <c r="S648" i="2"/>
  <c r="U646" i="2"/>
  <c r="T646" i="2"/>
  <c r="S646" i="2"/>
  <c r="U642" i="2"/>
  <c r="T642" i="2"/>
  <c r="S642" i="2"/>
  <c r="U641" i="2"/>
  <c r="T641" i="2"/>
  <c r="S641" i="2"/>
  <c r="U637" i="2"/>
  <c r="T637" i="2"/>
  <c r="S637" i="2"/>
  <c r="U636" i="2"/>
  <c r="T636" i="2"/>
  <c r="S636" i="2"/>
  <c r="U634" i="2"/>
  <c r="T634" i="2"/>
  <c r="S634" i="2"/>
  <c r="U633" i="2"/>
  <c r="T633" i="2"/>
  <c r="S633" i="2"/>
  <c r="U632" i="2"/>
  <c r="T632" i="2"/>
  <c r="S632" i="2"/>
  <c r="U631" i="2"/>
  <c r="T631" i="2"/>
  <c r="S631" i="2"/>
  <c r="U630" i="2"/>
  <c r="T630" i="2"/>
  <c r="S630" i="2"/>
  <c r="U627" i="2"/>
  <c r="T627" i="2"/>
  <c r="S627" i="2"/>
  <c r="U626" i="2"/>
  <c r="T626" i="2"/>
  <c r="S626" i="2"/>
  <c r="U624" i="2"/>
  <c r="T624" i="2"/>
  <c r="S624" i="2"/>
  <c r="U623" i="2"/>
  <c r="T623" i="2"/>
  <c r="S623" i="2"/>
  <c r="U622" i="2"/>
  <c r="T622" i="2"/>
  <c r="S622" i="2"/>
  <c r="U621" i="2"/>
  <c r="T621" i="2"/>
  <c r="S621" i="2"/>
  <c r="U620" i="2"/>
  <c r="T620" i="2"/>
  <c r="S620" i="2"/>
  <c r="U617" i="2"/>
  <c r="T617" i="2"/>
  <c r="S617" i="2"/>
  <c r="U616" i="2"/>
  <c r="T616" i="2"/>
  <c r="S616" i="2"/>
  <c r="U611" i="2"/>
  <c r="T611" i="2"/>
  <c r="S611" i="2"/>
  <c r="U608" i="2"/>
  <c r="T608" i="2"/>
  <c r="S608" i="2"/>
  <c r="U607" i="2"/>
  <c r="T607" i="2"/>
  <c r="S607" i="2"/>
  <c r="U600" i="2"/>
  <c r="T600" i="2"/>
  <c r="S600" i="2"/>
  <c r="U599" i="2"/>
  <c r="T599" i="2"/>
  <c r="S599" i="2"/>
  <c r="U594" i="2"/>
  <c r="T594" i="2"/>
  <c r="S594" i="2"/>
  <c r="U592" i="2"/>
  <c r="T592" i="2"/>
  <c r="S592" i="2"/>
  <c r="U590" i="2"/>
  <c r="T590" i="2"/>
  <c r="S590" i="2"/>
  <c r="U587" i="2"/>
  <c r="T587" i="2"/>
  <c r="S587" i="2"/>
  <c r="U585" i="2"/>
  <c r="T585" i="2"/>
  <c r="S585" i="2"/>
  <c r="U584" i="2"/>
  <c r="T584" i="2"/>
  <c r="S584" i="2"/>
  <c r="U582" i="2"/>
  <c r="T582" i="2"/>
  <c r="S582" i="2"/>
  <c r="U579" i="2"/>
  <c r="T579" i="2"/>
  <c r="S579" i="2"/>
  <c r="U578" i="2"/>
  <c r="T578" i="2"/>
  <c r="S578" i="2"/>
  <c r="U577" i="2"/>
  <c r="T577" i="2"/>
  <c r="S577" i="2"/>
  <c r="U576" i="2"/>
  <c r="T576" i="2"/>
  <c r="S576" i="2"/>
  <c r="U574" i="2"/>
  <c r="T574" i="2"/>
  <c r="S574" i="2"/>
  <c r="U573" i="2"/>
  <c r="T573" i="2"/>
  <c r="S573" i="2"/>
  <c r="U571" i="2"/>
  <c r="T571" i="2"/>
  <c r="S571" i="2"/>
  <c r="U570" i="2"/>
  <c r="T570" i="2"/>
  <c r="S570" i="2"/>
  <c r="U569" i="2"/>
  <c r="T569" i="2"/>
  <c r="S569" i="2"/>
  <c r="U568" i="2"/>
  <c r="T568" i="2"/>
  <c r="S568" i="2"/>
  <c r="U567" i="2"/>
  <c r="T567" i="2"/>
  <c r="S567" i="2"/>
  <c r="U565" i="2"/>
  <c r="T565" i="2"/>
  <c r="S565" i="2"/>
  <c r="U561" i="2"/>
  <c r="T561" i="2"/>
  <c r="S561" i="2"/>
  <c r="U558" i="2"/>
  <c r="T558" i="2"/>
  <c r="S558" i="2"/>
  <c r="U557" i="2"/>
  <c r="T557" i="2"/>
  <c r="S557" i="2"/>
  <c r="U556" i="2"/>
  <c r="T556" i="2"/>
  <c r="S556" i="2"/>
  <c r="U555" i="2"/>
  <c r="T555" i="2"/>
  <c r="S555" i="2"/>
  <c r="U550" i="2"/>
  <c r="T550" i="2"/>
  <c r="S550" i="2"/>
  <c r="U548" i="2"/>
  <c r="T548" i="2"/>
  <c r="S548" i="2"/>
  <c r="U547" i="2"/>
  <c r="T547" i="2"/>
  <c r="S547" i="2"/>
  <c r="U545" i="2"/>
  <c r="T545" i="2"/>
  <c r="S545" i="2"/>
  <c r="U541" i="2"/>
  <c r="T541" i="2"/>
  <c r="S541" i="2"/>
  <c r="U537" i="2"/>
  <c r="T537" i="2"/>
  <c r="S537" i="2"/>
  <c r="U535" i="2"/>
  <c r="T535" i="2"/>
  <c r="S535" i="2"/>
  <c r="U534" i="2"/>
  <c r="T534" i="2"/>
  <c r="S534" i="2"/>
  <c r="U533" i="2"/>
  <c r="T533" i="2"/>
  <c r="S533" i="2"/>
  <c r="U532" i="2"/>
  <c r="T532" i="2"/>
  <c r="S532" i="2"/>
  <c r="U531" i="2"/>
  <c r="T531" i="2"/>
  <c r="S531" i="2"/>
  <c r="U528" i="2"/>
  <c r="T528" i="2"/>
  <c r="S528" i="2"/>
  <c r="U527" i="2"/>
  <c r="T527" i="2"/>
  <c r="S527" i="2"/>
  <c r="U526" i="2"/>
  <c r="T526" i="2"/>
  <c r="S526" i="2"/>
  <c r="U525" i="2"/>
  <c r="T525" i="2"/>
  <c r="S525" i="2"/>
  <c r="U523" i="2"/>
  <c r="T523" i="2"/>
  <c r="S523" i="2"/>
  <c r="U522" i="2"/>
  <c r="T522" i="2"/>
  <c r="S522" i="2"/>
  <c r="U520" i="2"/>
  <c r="T520" i="2"/>
  <c r="S520" i="2"/>
  <c r="U519" i="2"/>
  <c r="T519" i="2"/>
  <c r="S519" i="2"/>
  <c r="U518" i="2"/>
  <c r="T518" i="2"/>
  <c r="S518" i="2"/>
  <c r="U517" i="2"/>
  <c r="T517" i="2"/>
  <c r="S517" i="2"/>
  <c r="U516" i="2"/>
  <c r="T516" i="2"/>
  <c r="S516" i="2"/>
  <c r="U512" i="2"/>
  <c r="T512" i="2"/>
  <c r="S512" i="2"/>
  <c r="U510" i="2"/>
  <c r="T510" i="2"/>
  <c r="S510" i="2"/>
  <c r="U509" i="2"/>
  <c r="T509" i="2"/>
  <c r="S509" i="2"/>
  <c r="U507" i="2"/>
  <c r="T507" i="2"/>
  <c r="S507" i="2"/>
  <c r="U501" i="2"/>
  <c r="T501" i="2"/>
  <c r="S501" i="2"/>
  <c r="U499" i="2"/>
  <c r="T499" i="2"/>
  <c r="S499" i="2"/>
  <c r="U494" i="2"/>
  <c r="T494" i="2"/>
  <c r="S494" i="2"/>
  <c r="U469" i="2"/>
  <c r="T469" i="2"/>
  <c r="S469" i="2"/>
  <c r="U468" i="2"/>
  <c r="T468" i="2"/>
  <c r="S468" i="2"/>
  <c r="U464" i="2"/>
  <c r="T464" i="2"/>
  <c r="S464" i="2"/>
  <c r="U457" i="2"/>
  <c r="T457" i="2"/>
  <c r="S457" i="2"/>
  <c r="U456" i="2"/>
  <c r="T456" i="2"/>
  <c r="S456" i="2"/>
  <c r="U455" i="2"/>
  <c r="T455" i="2"/>
  <c r="S455" i="2"/>
  <c r="U454" i="2"/>
  <c r="T454" i="2"/>
  <c r="S454" i="2"/>
  <c r="U449" i="2"/>
  <c r="T449" i="2"/>
  <c r="S449" i="2"/>
  <c r="U448" i="2"/>
  <c r="T448" i="2"/>
  <c r="S448" i="2"/>
  <c r="U446" i="2"/>
  <c r="T446" i="2"/>
  <c r="S446" i="2"/>
  <c r="U444" i="2"/>
  <c r="T444" i="2"/>
  <c r="S444" i="2"/>
  <c r="U442" i="2"/>
  <c r="T442" i="2"/>
  <c r="S442" i="2"/>
  <c r="U439" i="2"/>
  <c r="T439" i="2"/>
  <c r="S439" i="2"/>
  <c r="U438" i="2"/>
  <c r="T438" i="2"/>
  <c r="S438" i="2"/>
  <c r="U436" i="2"/>
  <c r="T436" i="2"/>
  <c r="S436" i="2"/>
  <c r="U435" i="2"/>
  <c r="T435" i="2"/>
  <c r="S435" i="2"/>
  <c r="U433" i="2"/>
  <c r="T433" i="2"/>
  <c r="S433" i="2"/>
  <c r="U431" i="2"/>
  <c r="T431" i="2"/>
  <c r="S431" i="2"/>
  <c r="U429" i="2"/>
  <c r="T429" i="2"/>
  <c r="S429" i="2"/>
  <c r="U427" i="2"/>
  <c r="T427" i="2"/>
  <c r="S427" i="2"/>
  <c r="U422" i="2"/>
  <c r="T422" i="2"/>
  <c r="S422" i="2"/>
  <c r="U421" i="2"/>
  <c r="T421" i="2"/>
  <c r="S421" i="2"/>
  <c r="U420" i="2"/>
  <c r="T420" i="2"/>
  <c r="S420" i="2"/>
  <c r="U418" i="2"/>
  <c r="T418" i="2"/>
  <c r="S418" i="2"/>
  <c r="U416" i="2"/>
  <c r="T416" i="2"/>
  <c r="S416" i="2"/>
  <c r="U414" i="2"/>
  <c r="T414" i="2"/>
  <c r="S414" i="2"/>
  <c r="U412" i="2"/>
  <c r="T412" i="2"/>
  <c r="S412" i="2"/>
  <c r="U411" i="2"/>
  <c r="T411" i="2"/>
  <c r="S411" i="2"/>
  <c r="U408" i="2"/>
  <c r="T408" i="2"/>
  <c r="S408" i="2"/>
  <c r="U407" i="2"/>
  <c r="T407" i="2"/>
  <c r="S407" i="2"/>
  <c r="U406" i="2"/>
  <c r="T406" i="2"/>
  <c r="S406" i="2"/>
  <c r="U404" i="2"/>
  <c r="T404" i="2"/>
  <c r="S404" i="2"/>
  <c r="U400" i="2"/>
  <c r="T400" i="2"/>
  <c r="S400" i="2"/>
  <c r="U399" i="2"/>
  <c r="T399" i="2"/>
  <c r="S399" i="2"/>
  <c r="U398" i="2"/>
  <c r="T398" i="2"/>
  <c r="S398" i="2"/>
  <c r="U396" i="2"/>
  <c r="T396" i="2"/>
  <c r="S396" i="2"/>
  <c r="U395" i="2"/>
  <c r="T395" i="2"/>
  <c r="S395" i="2"/>
  <c r="U394" i="2"/>
  <c r="T394" i="2"/>
  <c r="S394" i="2"/>
  <c r="U393" i="2"/>
  <c r="T393" i="2"/>
  <c r="S393" i="2"/>
  <c r="U391" i="2"/>
  <c r="T391" i="2"/>
  <c r="S391" i="2"/>
  <c r="U390" i="2"/>
  <c r="T390" i="2"/>
  <c r="S390" i="2"/>
  <c r="U387" i="2"/>
  <c r="T387" i="2"/>
  <c r="S387" i="2"/>
  <c r="U383" i="2"/>
  <c r="T383" i="2"/>
  <c r="S383" i="2"/>
  <c r="U380" i="2"/>
  <c r="T380" i="2"/>
  <c r="S380" i="2"/>
  <c r="U379" i="2"/>
  <c r="T379" i="2"/>
  <c r="S379" i="2"/>
  <c r="U377" i="2"/>
  <c r="T377" i="2"/>
  <c r="S377" i="2"/>
  <c r="U375" i="2"/>
  <c r="T375" i="2"/>
  <c r="S375" i="2"/>
  <c r="U372" i="2"/>
  <c r="T372" i="2"/>
  <c r="S372" i="2"/>
  <c r="U371" i="2"/>
  <c r="T371" i="2"/>
  <c r="S371" i="2"/>
  <c r="U370" i="2"/>
  <c r="T370" i="2"/>
  <c r="S370" i="2"/>
  <c r="U367" i="2"/>
  <c r="T367" i="2"/>
  <c r="S367" i="2"/>
  <c r="U366" i="2"/>
  <c r="T366" i="2"/>
  <c r="S366" i="2"/>
  <c r="U365" i="2"/>
  <c r="T365" i="2"/>
  <c r="S365" i="2"/>
  <c r="U364" i="2"/>
  <c r="T364" i="2"/>
  <c r="S364" i="2"/>
  <c r="U363" i="2"/>
  <c r="T363" i="2"/>
  <c r="S363" i="2"/>
  <c r="U362" i="2"/>
  <c r="T362" i="2"/>
  <c r="S362" i="2"/>
  <c r="U359" i="2"/>
  <c r="T359" i="2"/>
  <c r="S359" i="2"/>
  <c r="U355" i="2"/>
  <c r="T355" i="2"/>
  <c r="S355" i="2"/>
  <c r="U354" i="2"/>
  <c r="T354" i="2"/>
  <c r="S354" i="2"/>
  <c r="U350" i="2"/>
  <c r="T350" i="2"/>
  <c r="S350" i="2"/>
  <c r="U348" i="2"/>
  <c r="T348" i="2"/>
  <c r="S348" i="2"/>
  <c r="U344" i="2"/>
  <c r="T344" i="2"/>
  <c r="S344" i="2"/>
  <c r="U343" i="2"/>
  <c r="T343" i="2"/>
  <c r="S343" i="2"/>
  <c r="U340" i="2"/>
  <c r="T340" i="2"/>
  <c r="S340" i="2"/>
  <c r="U337" i="2"/>
  <c r="T337" i="2"/>
  <c r="S337" i="2"/>
  <c r="U334" i="2"/>
  <c r="T334" i="2"/>
  <c r="S334" i="2"/>
  <c r="U333" i="2"/>
  <c r="T333" i="2"/>
  <c r="S333" i="2"/>
  <c r="U331" i="2"/>
  <c r="T331" i="2"/>
  <c r="S331" i="2"/>
  <c r="U327" i="2"/>
  <c r="T327" i="2"/>
  <c r="S327" i="2"/>
  <c r="U326" i="2"/>
  <c r="T326" i="2"/>
  <c r="S326" i="2"/>
  <c r="U325" i="2"/>
  <c r="T325" i="2"/>
  <c r="S325" i="2"/>
  <c r="U324" i="2"/>
  <c r="T324" i="2"/>
  <c r="S324" i="2"/>
  <c r="U323" i="2"/>
  <c r="T323" i="2"/>
  <c r="S323" i="2"/>
  <c r="U322" i="2"/>
  <c r="T322" i="2"/>
  <c r="S322" i="2"/>
  <c r="U320" i="2"/>
  <c r="T320" i="2"/>
  <c r="S320" i="2"/>
  <c r="U318" i="2"/>
  <c r="T318" i="2"/>
  <c r="S318" i="2"/>
  <c r="U317" i="2"/>
  <c r="T317" i="2"/>
  <c r="S317" i="2"/>
  <c r="U316" i="2"/>
  <c r="T316" i="2"/>
  <c r="S316" i="2"/>
  <c r="U315" i="2"/>
  <c r="T315" i="2"/>
  <c r="S315" i="2"/>
  <c r="U314" i="2"/>
  <c r="T314" i="2"/>
  <c r="S314" i="2"/>
  <c r="U313" i="2"/>
  <c r="T313" i="2"/>
  <c r="S313" i="2"/>
  <c r="U312" i="2"/>
  <c r="T312" i="2"/>
  <c r="S312" i="2"/>
  <c r="U311" i="2"/>
  <c r="T311" i="2"/>
  <c r="S311" i="2"/>
  <c r="U310" i="2"/>
  <c r="T310" i="2"/>
  <c r="S310" i="2"/>
  <c r="U309" i="2"/>
  <c r="T309" i="2"/>
  <c r="S309" i="2"/>
  <c r="U308" i="2"/>
  <c r="T308" i="2"/>
  <c r="S308" i="2"/>
  <c r="U307" i="2"/>
  <c r="T307" i="2"/>
  <c r="S307" i="2"/>
  <c r="U306" i="2"/>
  <c r="T306" i="2"/>
  <c r="S306" i="2"/>
  <c r="U304" i="2"/>
  <c r="T304" i="2"/>
  <c r="S304" i="2"/>
  <c r="U303" i="2"/>
  <c r="T303" i="2"/>
  <c r="S303" i="2"/>
  <c r="U302" i="2"/>
  <c r="T302" i="2"/>
  <c r="S302" i="2"/>
  <c r="U299" i="2"/>
  <c r="T299" i="2"/>
  <c r="S299" i="2"/>
  <c r="U298" i="2"/>
  <c r="T298" i="2"/>
  <c r="S298" i="2"/>
  <c r="U297" i="2"/>
  <c r="T297" i="2"/>
  <c r="S297" i="2"/>
  <c r="U296" i="2"/>
  <c r="T296" i="2"/>
  <c r="S296" i="2"/>
  <c r="U293" i="2"/>
  <c r="T293" i="2"/>
  <c r="S293" i="2"/>
  <c r="U291" i="2"/>
  <c r="T291" i="2"/>
  <c r="S291" i="2"/>
  <c r="U287" i="2"/>
  <c r="T287" i="2"/>
  <c r="S287" i="2"/>
  <c r="U285" i="2"/>
  <c r="T285" i="2"/>
  <c r="S285" i="2"/>
  <c r="U284" i="2"/>
  <c r="T284" i="2"/>
  <c r="S284" i="2"/>
  <c r="U283" i="2"/>
  <c r="T283" i="2"/>
  <c r="S283" i="2"/>
  <c r="U282" i="2"/>
  <c r="T282" i="2"/>
  <c r="S282" i="2"/>
  <c r="U280" i="2"/>
  <c r="T280" i="2"/>
  <c r="S280" i="2"/>
  <c r="U279" i="2"/>
  <c r="T279" i="2"/>
  <c r="S279" i="2"/>
  <c r="U278" i="2"/>
  <c r="T278" i="2"/>
  <c r="S278" i="2"/>
  <c r="U277" i="2"/>
  <c r="T277" i="2"/>
  <c r="S277" i="2"/>
  <c r="U276" i="2"/>
  <c r="T276" i="2"/>
  <c r="S276" i="2"/>
  <c r="U274" i="2"/>
  <c r="T274" i="2"/>
  <c r="S274" i="2"/>
  <c r="U273" i="2"/>
  <c r="T273" i="2"/>
  <c r="S273" i="2"/>
  <c r="U272" i="2"/>
  <c r="T272" i="2"/>
  <c r="S272" i="2"/>
  <c r="U259" i="2"/>
  <c r="T259" i="2"/>
  <c r="S259" i="2"/>
  <c r="U258" i="2"/>
  <c r="T258" i="2"/>
  <c r="S258" i="2"/>
  <c r="U253" i="2"/>
  <c r="T253" i="2"/>
  <c r="S253" i="2"/>
  <c r="U252" i="2"/>
  <c r="T252" i="2"/>
  <c r="S252" i="2"/>
  <c r="U251" i="2"/>
  <c r="T251" i="2"/>
  <c r="S251" i="2"/>
  <c r="U250" i="2"/>
  <c r="T250" i="2"/>
  <c r="S250" i="2"/>
  <c r="U248" i="2"/>
  <c r="T248" i="2"/>
  <c r="S248" i="2"/>
  <c r="U247" i="2"/>
  <c r="T247" i="2"/>
  <c r="S247" i="2"/>
  <c r="U245" i="2"/>
  <c r="T245" i="2"/>
  <c r="S245" i="2"/>
  <c r="U243" i="2"/>
  <c r="T243" i="2"/>
  <c r="S243" i="2"/>
  <c r="U239" i="2"/>
  <c r="T239" i="2"/>
  <c r="S239" i="2"/>
  <c r="U231" i="2"/>
  <c r="T231" i="2"/>
  <c r="S231" i="2"/>
  <c r="U230" i="2"/>
  <c r="T230" i="2"/>
  <c r="S230" i="2"/>
  <c r="U229" i="2"/>
  <c r="T229" i="2"/>
  <c r="S229" i="2"/>
  <c r="U228" i="2"/>
  <c r="T228" i="2"/>
  <c r="S228" i="2"/>
  <c r="U227" i="2"/>
  <c r="T227" i="2"/>
  <c r="S227" i="2"/>
  <c r="U225" i="2"/>
  <c r="T225" i="2"/>
  <c r="S225" i="2"/>
  <c r="U221" i="2"/>
  <c r="T221" i="2"/>
  <c r="S221" i="2"/>
  <c r="U220" i="2"/>
  <c r="T220" i="2"/>
  <c r="S220" i="2"/>
  <c r="U219" i="2"/>
  <c r="T219" i="2"/>
  <c r="S219" i="2"/>
  <c r="U216" i="2"/>
  <c r="T216" i="2"/>
  <c r="S216" i="2"/>
  <c r="U213" i="2"/>
  <c r="T213" i="2"/>
  <c r="S213" i="2"/>
  <c r="U212" i="2"/>
  <c r="T212" i="2"/>
  <c r="S212" i="2"/>
  <c r="U211" i="2"/>
  <c r="T211" i="2"/>
  <c r="S211" i="2"/>
  <c r="U209" i="2"/>
  <c r="T209" i="2"/>
  <c r="S209" i="2"/>
  <c r="U207" i="2"/>
  <c r="T207" i="2"/>
  <c r="S207" i="2"/>
  <c r="U202" i="2"/>
  <c r="T202" i="2"/>
  <c r="S202" i="2"/>
  <c r="U195" i="2"/>
  <c r="T195" i="2"/>
  <c r="S195" i="2"/>
  <c r="U194" i="2"/>
  <c r="T194" i="2"/>
  <c r="S194" i="2"/>
  <c r="U193" i="2"/>
  <c r="T193" i="2"/>
  <c r="S193" i="2"/>
  <c r="U192" i="2"/>
  <c r="T192" i="2"/>
  <c r="S192" i="2"/>
  <c r="U191" i="2"/>
  <c r="T191" i="2"/>
  <c r="S191" i="2"/>
  <c r="U190" i="2"/>
  <c r="T190" i="2"/>
  <c r="S190" i="2"/>
  <c r="U188" i="2"/>
  <c r="T188" i="2"/>
  <c r="S188" i="2"/>
  <c r="U187" i="2"/>
  <c r="T187" i="2"/>
  <c r="S187" i="2"/>
  <c r="U186" i="2"/>
  <c r="T186" i="2"/>
  <c r="S186" i="2"/>
  <c r="U184" i="2"/>
  <c r="T184" i="2"/>
  <c r="S184" i="2"/>
  <c r="U183" i="2"/>
  <c r="T183" i="2"/>
  <c r="S183" i="2"/>
  <c r="U180" i="2"/>
  <c r="T180" i="2"/>
  <c r="S180" i="2"/>
  <c r="U179" i="2"/>
  <c r="T179" i="2"/>
  <c r="S179" i="2"/>
  <c r="U177" i="2"/>
  <c r="T177" i="2"/>
  <c r="S177" i="2"/>
  <c r="U165" i="2"/>
  <c r="T165" i="2"/>
  <c r="S165" i="2"/>
  <c r="U164" i="2"/>
  <c r="T164" i="2"/>
  <c r="S164" i="2"/>
  <c r="U163" i="2"/>
  <c r="T163" i="2"/>
  <c r="S163" i="2"/>
  <c r="U162" i="2"/>
  <c r="T162" i="2"/>
  <c r="S162" i="2"/>
  <c r="U161" i="2"/>
  <c r="T161" i="2"/>
  <c r="S161" i="2"/>
  <c r="U160" i="2"/>
  <c r="T160" i="2"/>
  <c r="S160" i="2"/>
  <c r="U159" i="2"/>
  <c r="T159" i="2"/>
  <c r="S159" i="2"/>
  <c r="U158" i="2"/>
  <c r="T158" i="2"/>
  <c r="S158" i="2"/>
  <c r="U145" i="2"/>
  <c r="T145" i="2"/>
  <c r="S145" i="2"/>
  <c r="U132" i="2"/>
  <c r="T132" i="2"/>
  <c r="S132" i="2"/>
  <c r="U131" i="2"/>
  <c r="T131" i="2"/>
  <c r="S131" i="2"/>
  <c r="U130" i="2"/>
  <c r="T130" i="2"/>
  <c r="S130" i="2"/>
  <c r="U129" i="2"/>
  <c r="T129" i="2"/>
  <c r="S129" i="2"/>
  <c r="U128" i="2"/>
  <c r="T128" i="2"/>
  <c r="S128" i="2"/>
  <c r="U126" i="2"/>
  <c r="T126" i="2"/>
  <c r="S126" i="2"/>
  <c r="U119" i="2"/>
  <c r="T119" i="2"/>
  <c r="S119" i="2"/>
  <c r="U118" i="2"/>
  <c r="T118" i="2"/>
  <c r="S118" i="2"/>
  <c r="U117" i="2"/>
  <c r="T117" i="2"/>
  <c r="S117" i="2"/>
  <c r="U115" i="2"/>
  <c r="T115" i="2"/>
  <c r="S115" i="2"/>
  <c r="U114" i="2"/>
  <c r="T114" i="2"/>
  <c r="S114" i="2"/>
  <c r="U113" i="2"/>
  <c r="T113" i="2"/>
  <c r="S113" i="2"/>
  <c r="U112" i="2"/>
  <c r="T112" i="2"/>
  <c r="S112" i="2"/>
  <c r="U110" i="2"/>
  <c r="T110" i="2"/>
  <c r="S110" i="2"/>
  <c r="U108" i="2"/>
  <c r="T108" i="2"/>
  <c r="S108" i="2"/>
  <c r="U106" i="2"/>
  <c r="T106" i="2"/>
  <c r="S106" i="2"/>
  <c r="U105" i="2"/>
  <c r="T105" i="2"/>
  <c r="S105" i="2"/>
  <c r="U103" i="2"/>
  <c r="T103" i="2"/>
  <c r="S103" i="2"/>
  <c r="U102" i="2"/>
  <c r="T102" i="2"/>
  <c r="S102" i="2"/>
  <c r="U100" i="2"/>
  <c r="T100" i="2"/>
  <c r="S100" i="2"/>
  <c r="U99" i="2"/>
  <c r="T99" i="2"/>
  <c r="S99" i="2"/>
  <c r="U97" i="2"/>
  <c r="T97" i="2"/>
  <c r="S97" i="2"/>
  <c r="U96" i="2"/>
  <c r="T96" i="2"/>
  <c r="S96" i="2"/>
  <c r="U95" i="2"/>
  <c r="T95" i="2"/>
  <c r="S95" i="2"/>
  <c r="U94" i="2"/>
  <c r="T94" i="2"/>
  <c r="S94" i="2"/>
  <c r="U93" i="2"/>
  <c r="T93" i="2"/>
  <c r="S93" i="2"/>
  <c r="U92" i="2"/>
  <c r="T92" i="2"/>
  <c r="S92" i="2"/>
  <c r="U90" i="2"/>
  <c r="T90" i="2"/>
  <c r="S90" i="2"/>
  <c r="U89" i="2"/>
  <c r="T89" i="2"/>
  <c r="S89" i="2"/>
  <c r="U88" i="2"/>
  <c r="T88" i="2"/>
  <c r="S88" i="2"/>
  <c r="U87" i="2"/>
  <c r="T87" i="2"/>
  <c r="S87" i="2"/>
  <c r="U86" i="2"/>
  <c r="T86" i="2"/>
  <c r="S86" i="2"/>
  <c r="U85" i="2"/>
  <c r="T85" i="2"/>
  <c r="S85" i="2"/>
  <c r="U84" i="2"/>
  <c r="T84" i="2"/>
  <c r="S84" i="2"/>
  <c r="U83" i="2"/>
  <c r="T83" i="2"/>
  <c r="S83" i="2"/>
  <c r="U82" i="2"/>
  <c r="T82" i="2"/>
  <c r="S82" i="2"/>
  <c r="U81" i="2"/>
  <c r="T81" i="2"/>
  <c r="S81" i="2"/>
  <c r="U80" i="2"/>
  <c r="T80" i="2"/>
  <c r="S80" i="2"/>
  <c r="U79" i="2"/>
  <c r="T79" i="2"/>
  <c r="S79" i="2"/>
  <c r="U76" i="2"/>
  <c r="T76" i="2"/>
  <c r="S76" i="2"/>
  <c r="U74" i="2"/>
  <c r="T74" i="2"/>
  <c r="S74" i="2"/>
  <c r="U73" i="2"/>
  <c r="T73" i="2"/>
  <c r="S73" i="2"/>
  <c r="U72" i="2"/>
  <c r="T72" i="2"/>
  <c r="S72" i="2"/>
  <c r="U71" i="2"/>
  <c r="T71" i="2"/>
  <c r="S71" i="2"/>
  <c r="U69" i="2"/>
  <c r="T69" i="2"/>
  <c r="S69" i="2"/>
  <c r="U67" i="2"/>
  <c r="T67" i="2"/>
  <c r="S67" i="2"/>
  <c r="U66" i="2"/>
  <c r="T66" i="2"/>
  <c r="S66" i="2"/>
  <c r="U62" i="2"/>
  <c r="T62" i="2"/>
  <c r="S62" i="2"/>
  <c r="U60" i="2"/>
  <c r="T60" i="2"/>
  <c r="S60" i="2"/>
  <c r="U58" i="2"/>
  <c r="T58" i="2"/>
  <c r="S58" i="2"/>
  <c r="U57" i="2"/>
  <c r="T57" i="2"/>
  <c r="S57" i="2"/>
  <c r="U56" i="2"/>
  <c r="T56" i="2"/>
  <c r="S56" i="2"/>
  <c r="U54" i="2"/>
  <c r="T54" i="2"/>
  <c r="S54" i="2"/>
  <c r="U52" i="2"/>
  <c r="T52" i="2"/>
  <c r="S52" i="2"/>
  <c r="U51" i="2"/>
  <c r="T51" i="2"/>
  <c r="S51" i="2"/>
  <c r="U49" i="2"/>
  <c r="T49" i="2"/>
  <c r="S49" i="2"/>
  <c r="U46" i="2"/>
  <c r="T46" i="2"/>
  <c r="S46" i="2"/>
  <c r="U43" i="2"/>
  <c r="T43" i="2"/>
  <c r="S43" i="2"/>
  <c r="U42" i="2"/>
  <c r="T42" i="2"/>
  <c r="S42" i="2"/>
  <c r="U35" i="2"/>
  <c r="T35" i="2"/>
  <c r="S35" i="2"/>
  <c r="U32" i="2"/>
  <c r="T32" i="2"/>
  <c r="S32" i="2"/>
  <c r="U28" i="2"/>
  <c r="T28" i="2"/>
  <c r="S28" i="2"/>
  <c r="U27" i="2"/>
  <c r="T27" i="2"/>
  <c r="S27" i="2"/>
  <c r="U23" i="2"/>
  <c r="T23" i="2"/>
  <c r="S23" i="2"/>
  <c r="U22" i="2"/>
  <c r="T22" i="2"/>
  <c r="S22" i="2"/>
  <c r="U21" i="2"/>
  <c r="T21" i="2"/>
  <c r="S21" i="2"/>
  <c r="U20" i="2"/>
  <c r="T20" i="2"/>
  <c r="S20" i="2"/>
  <c r="U19" i="2"/>
  <c r="T19" i="2"/>
  <c r="S19" i="2"/>
  <c r="U18" i="2"/>
  <c r="T18" i="2"/>
  <c r="S18" i="2"/>
  <c r="U17" i="2"/>
  <c r="T17" i="2"/>
  <c r="S17" i="2"/>
  <c r="U16" i="2"/>
  <c r="T16" i="2"/>
  <c r="S16" i="2"/>
  <c r="U15" i="2"/>
  <c r="T15" i="2"/>
  <c r="S15" i="2"/>
  <c r="U14" i="2"/>
  <c r="T14" i="2"/>
  <c r="S14" i="2"/>
  <c r="U12" i="2"/>
  <c r="T12" i="2"/>
  <c r="S12" i="2"/>
  <c r="U9" i="2"/>
  <c r="T9" i="2"/>
  <c r="S9" i="2"/>
  <c r="T10" i="2"/>
  <c r="U10" i="2"/>
  <c r="U8" i="2"/>
  <c r="T8" i="2"/>
  <c r="S8" i="2"/>
  <c r="S10" i="2"/>
  <c r="U1257" i="2" l="1"/>
  <c r="T1257" i="2"/>
  <c r="S1257" i="2"/>
  <c r="U125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admin3</author>
    <author>sales4 sales4</author>
  </authors>
  <commentList>
    <comment ref="R7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1kg-RM230
16kg-RM262
price differ according the packaging size</t>
        </r>
      </text>
    </comment>
    <comment ref="R9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price follow quotation</t>
        </r>
      </text>
    </comment>
    <comment ref="R12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price follow quotation</t>
        </r>
      </text>
    </comment>
    <comment ref="R19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R19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R21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R24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R43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R516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sales4 sales4:</t>
        </r>
        <r>
          <rPr>
            <sz val="9"/>
            <color indexed="81"/>
            <rFont val="Tahoma"/>
            <family val="2"/>
          </rPr>
          <t xml:space="preserve">
USD 25/kg
</t>
        </r>
      </text>
    </comment>
    <comment ref="R525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sales4 sales4:</t>
        </r>
        <r>
          <rPr>
            <sz val="9"/>
            <color indexed="81"/>
            <rFont val="Tahoma"/>
            <family val="2"/>
          </rPr>
          <t xml:space="preserve">
USD20/kg</t>
        </r>
      </text>
    </comment>
    <comment ref="R526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sales4 sales4:</t>
        </r>
        <r>
          <rPr>
            <sz val="9"/>
            <color indexed="81"/>
            <rFont val="Tahoma"/>
            <family val="2"/>
          </rPr>
          <t xml:space="preserve">
USD23/kg</t>
        </r>
      </text>
    </comment>
    <comment ref="R104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R1049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admin3</author>
    <author>sales4 sales4</author>
  </authors>
  <commentList>
    <comment ref="Q7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1kg-RM230
16kg-RM262
price differ according the packaging size</t>
        </r>
      </text>
    </comment>
    <comment ref="Q9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price follow quotation</t>
        </r>
      </text>
    </comment>
    <comment ref="Q12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price follow quotation</t>
        </r>
      </text>
    </comment>
    <comment ref="Q19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Q194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Q21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Q248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Q438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Q516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sales4 sales4:</t>
        </r>
        <r>
          <rPr>
            <sz val="9"/>
            <color indexed="81"/>
            <rFont val="Tahoma"/>
            <family val="2"/>
          </rPr>
          <t xml:space="preserve">
USD 25/kg
</t>
        </r>
      </text>
    </comment>
    <comment ref="Q525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sales4 sales4:</t>
        </r>
        <r>
          <rPr>
            <sz val="9"/>
            <color indexed="81"/>
            <rFont val="Tahoma"/>
            <family val="2"/>
          </rPr>
          <t xml:space="preserve">
USD20/kg</t>
        </r>
      </text>
    </comment>
    <comment ref="Q526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sales4 sales4:</t>
        </r>
        <r>
          <rPr>
            <sz val="9"/>
            <color indexed="81"/>
            <rFont val="Tahoma"/>
            <family val="2"/>
          </rPr>
          <t xml:space="preserve">
USD23/kg</t>
        </r>
      </text>
    </comment>
    <comment ref="Q1046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  <comment ref="Q1049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admin3:</t>
        </r>
        <r>
          <rPr>
            <sz val="9"/>
            <color indexed="81"/>
            <rFont val="Tahoma"/>
            <family val="2"/>
          </rPr>
          <t xml:space="preserve">
usd</t>
        </r>
      </text>
    </comment>
  </commentList>
</comments>
</file>

<file path=xl/sharedStrings.xml><?xml version="1.0" encoding="utf-8"?>
<sst xmlns="http://schemas.openxmlformats.org/spreadsheetml/2006/main" count="10812" uniqueCount="801">
  <si>
    <t>Prepared by: Tan TL
Date: 21/10/2017</t>
  </si>
  <si>
    <t>CUSTOMER SALES REPORT BY PRODUCT</t>
  </si>
  <si>
    <t>NO</t>
  </si>
  <si>
    <t>SALES
AGENT</t>
  </si>
  <si>
    <t>CUSTOMER</t>
  </si>
  <si>
    <t>PRODUCT
CATEGORY</t>
  </si>
  <si>
    <t>PRODUCT</t>
  </si>
  <si>
    <t>C2</t>
  </si>
  <si>
    <t>FABULITE</t>
  </si>
  <si>
    <t>B-EXT</t>
  </si>
  <si>
    <t>CHAMOMILE PG 6812523</t>
  </si>
  <si>
    <t>FRIM</t>
  </si>
  <si>
    <t>ROSE WATER INFUSION 6812743</t>
  </si>
  <si>
    <t>FULIJAYA MANUFACTURING</t>
  </si>
  <si>
    <t>SIREH EMAS</t>
  </si>
  <si>
    <t>B-FR</t>
  </si>
  <si>
    <t>JODORE 6104771</t>
  </si>
  <si>
    <t>C1</t>
  </si>
  <si>
    <t>AMARIS TRADING</t>
  </si>
  <si>
    <t>B-O</t>
  </si>
  <si>
    <t>ANTIFOAM FDP</t>
  </si>
  <si>
    <t>BCI CHEMICAL</t>
  </si>
  <si>
    <t>FOLLOW ME</t>
  </si>
  <si>
    <t>C4</t>
  </si>
  <si>
    <t>YONGIWAY WHOLESOME HEALTH</t>
  </si>
  <si>
    <t>CH-O</t>
  </si>
  <si>
    <t>ESSENCIA EUCALYPTUS OIL</t>
  </si>
  <si>
    <t>RADIX</t>
  </si>
  <si>
    <t>ESSENCIA CHAMPOR OIL</t>
  </si>
  <si>
    <t>ESSENCIA CITRONELLA OIL</t>
  </si>
  <si>
    <t>DÉCOR ALLIANCE</t>
  </si>
  <si>
    <t>ESSENCIA GINGER OIL</t>
  </si>
  <si>
    <t>SMB WHOLESOME WELLNESS</t>
  </si>
  <si>
    <t>ESSENCIA LEMONGRASS OIL</t>
  </si>
  <si>
    <t>ESSENCIA PEPPERMINT OIL,UK</t>
  </si>
  <si>
    <t>BODIBASIXS</t>
  </si>
  <si>
    <t>LAVENDER FRENCH OIL</t>
  </si>
  <si>
    <t>UMZ BIOLINE</t>
  </si>
  <si>
    <t>HR MANUFACTURING</t>
  </si>
  <si>
    <t>C-O</t>
  </si>
  <si>
    <t>CORUM 3510</t>
  </si>
  <si>
    <t>IMASPRO</t>
  </si>
  <si>
    <t>CORUM 3532</t>
  </si>
  <si>
    <t>INTERCOS</t>
  </si>
  <si>
    <t>CORUM 5015</t>
  </si>
  <si>
    <t xml:space="preserve">GIOVAN </t>
  </si>
  <si>
    <t>CORUM 8803</t>
  </si>
  <si>
    <t>LNT FINE RESOURCES</t>
  </si>
  <si>
    <t>CORUM 8806</t>
  </si>
  <si>
    <t>CELBLOS</t>
  </si>
  <si>
    <t>CORUM 9230</t>
  </si>
  <si>
    <t>KO SKIN</t>
  </si>
  <si>
    <t>SENWILL</t>
  </si>
  <si>
    <t>TROPICA BIOHERB</t>
  </si>
  <si>
    <t>TRP TECHNOLOGIES</t>
  </si>
  <si>
    <t>UTAC NATURE</t>
  </si>
  <si>
    <t>ALPHA CENTURI</t>
  </si>
  <si>
    <t>CORUM 9235</t>
  </si>
  <si>
    <t>AMPLE EFFECT</t>
  </si>
  <si>
    <t>BUMI COSMETICS</t>
  </si>
  <si>
    <t>CORUM 9515</t>
  </si>
  <si>
    <t>DIVYA HERB</t>
  </si>
  <si>
    <t>DM CEKAP</t>
  </si>
  <si>
    <t>KHOLIN</t>
  </si>
  <si>
    <t>NATURE TECH</t>
  </si>
  <si>
    <t>SKY RESOURCES</t>
  </si>
  <si>
    <t>BIOCHEMPRO</t>
  </si>
  <si>
    <t>HOTFLUX</t>
  </si>
  <si>
    <t>HOTFLUX (LAST BATCH BEFORE SENSEHOT)</t>
  </si>
  <si>
    <t>C3</t>
  </si>
  <si>
    <t xml:space="preserve">L&amp;S </t>
  </si>
  <si>
    <t>NATURAL WELLNESS</t>
  </si>
  <si>
    <t>CTC-O</t>
  </si>
  <si>
    <t>POLYSORBATE-20 (TWEEN-20)</t>
  </si>
  <si>
    <t>ZY PHYTO</t>
  </si>
  <si>
    <t>E-BEAUTY</t>
  </si>
  <si>
    <t>D-O</t>
  </si>
  <si>
    <t>BIO-PLACENTA</t>
  </si>
  <si>
    <t>SHUBIDO</t>
  </si>
  <si>
    <t>E-B</t>
  </si>
  <si>
    <t>ECOBEADS TOPAZ</t>
  </si>
  <si>
    <t>FLORABEADS JOJOBA 28/60 - GYPSY</t>
  </si>
  <si>
    <t>FLORABEADS JOJOBA 28/60 - LAPIS</t>
  </si>
  <si>
    <t xml:space="preserve">MANUFACTURING SERVICES </t>
  </si>
  <si>
    <t>FLORABEADS JOJOBA 28/60 - SONARA</t>
  </si>
  <si>
    <t>RUZA RESOURCES</t>
  </si>
  <si>
    <t>FLORABEADS JOJOBA 60/100 WHITE</t>
  </si>
  <si>
    <t>WIPRO</t>
  </si>
  <si>
    <t>SILVANA MILLION GOLD</t>
  </si>
  <si>
    <t xml:space="preserve">SWISSLAB </t>
  </si>
  <si>
    <t>L&amp;S</t>
  </si>
  <si>
    <t>METAPEARLS 1-STD BLUE</t>
  </si>
  <si>
    <t>METAPEARLS 1-STD RED</t>
  </si>
  <si>
    <t>METAPEARLS 2-STD RED</t>
  </si>
  <si>
    <t>GRACE COSMETIC</t>
  </si>
  <si>
    <t>ORTHOBEADS NATURAL - WHITE</t>
  </si>
  <si>
    <t>PARABEADS YELLOW</t>
  </si>
  <si>
    <t>KOSMETIK ALWAN</t>
  </si>
  <si>
    <t>SILKIES 15 GYPSY ROSE</t>
  </si>
  <si>
    <t>OWI LAB</t>
  </si>
  <si>
    <t>BIOASIA</t>
  </si>
  <si>
    <t>E-FE</t>
  </si>
  <si>
    <t>FLORAESTER 15</t>
  </si>
  <si>
    <t>FLORAESTER 60</t>
  </si>
  <si>
    <t>FLORAESTER 70</t>
  </si>
  <si>
    <t>BASE INNOVATIONS</t>
  </si>
  <si>
    <t>FLORAESTERS K-20W JOJOBA</t>
  </si>
  <si>
    <t>BIOLAB COSMETICS</t>
  </si>
  <si>
    <t>DENWELL</t>
  </si>
  <si>
    <t>FRESHENING INDUSTRIES</t>
  </si>
  <si>
    <t>HALEX WOOLTON</t>
  </si>
  <si>
    <t>FLORAESTER K-20W JOJOBA</t>
  </si>
  <si>
    <t>EC CHEMICAL</t>
  </si>
  <si>
    <t>JE SKINCARE</t>
  </si>
  <si>
    <t>KIMIPEARL BEAUTY</t>
  </si>
  <si>
    <t>MUSLIMAH</t>
  </si>
  <si>
    <t>ZELCOS LAB</t>
  </si>
  <si>
    <t>E-FL</t>
  </si>
  <si>
    <t>FLORALIPIDS MORINGA BUTTER</t>
  </si>
  <si>
    <t>FLORALIPIDS MORINGA OIL REFINED</t>
  </si>
  <si>
    <t>FORMAPAC</t>
  </si>
  <si>
    <t>FLORAMAC 10</t>
  </si>
  <si>
    <t>FLORASUN 90</t>
  </si>
  <si>
    <t xml:space="preserve">BIOHERBS </t>
  </si>
  <si>
    <t>CYLIN</t>
  </si>
  <si>
    <t>DE.I.DEAS TRADING</t>
  </si>
  <si>
    <t xml:space="preserve">ENG KAH </t>
  </si>
  <si>
    <t>HERMOSA COSMETICS</t>
  </si>
  <si>
    <t>I-GREEN S/B</t>
  </si>
  <si>
    <t>MULTIFILLA</t>
  </si>
  <si>
    <t>NANOTECH HEALTHCARE</t>
  </si>
  <si>
    <t>SANO SUPPLIES</t>
  </si>
  <si>
    <t>SIRIM</t>
  </si>
  <si>
    <t>SKINWERKS</t>
  </si>
  <si>
    <t>SUAT ENTERPRISE</t>
  </si>
  <si>
    <t>SUPALAW MANUFACTURING</t>
  </si>
  <si>
    <t>TBSC TRADE S/B</t>
  </si>
  <si>
    <t>HANA MEDIC</t>
  </si>
  <si>
    <t>GERMALAB</t>
  </si>
  <si>
    <t>E-FS</t>
  </si>
  <si>
    <t>FLORASOLV JOJOBA PEG-120</t>
  </si>
  <si>
    <t>FLORASOLV MACADAMIA</t>
  </si>
  <si>
    <t>FLORASOLV PEG-10</t>
  </si>
  <si>
    <t>JJWIDE BIOTRADE</t>
  </si>
  <si>
    <t>L22</t>
  </si>
  <si>
    <t>G-AC</t>
  </si>
  <si>
    <t>ACIFRUCTOL COMPLEXE P63</t>
  </si>
  <si>
    <t>BEST COSMETICS</t>
  </si>
  <si>
    <t>ACIFRUCTOL TOMATO P62</t>
  </si>
  <si>
    <t>ACIFRUCTOL TOMATO P63</t>
  </si>
  <si>
    <t>MADAWA</t>
  </si>
  <si>
    <t>ACIFRUCTOL TOMATO P67</t>
  </si>
  <si>
    <t>ALOE VERA HYDROGLY EXTRACT</t>
  </si>
  <si>
    <t>BAMBOO EXFOLIATING EXTRACT 315</t>
  </si>
  <si>
    <t>T-BIOMAX</t>
  </si>
  <si>
    <t>CEGABA 2</t>
  </si>
  <si>
    <t>CYTOBIOL BURDOCK</t>
  </si>
  <si>
    <t>COSPAC</t>
  </si>
  <si>
    <t>JEA HEALTH BEAUTY</t>
  </si>
  <si>
    <t>REGIONCHEM</t>
  </si>
  <si>
    <t>SCC COSMETICS</t>
  </si>
  <si>
    <t>CYTOBIOL BURDOCK 2</t>
  </si>
  <si>
    <t>UNICO COSMECEUTICAL</t>
  </si>
  <si>
    <t>BIOCAREER</t>
  </si>
  <si>
    <t>CYTOBIOL IRIS A</t>
  </si>
  <si>
    <t>CARELIFE</t>
  </si>
  <si>
    <t>NANOMIX</t>
  </si>
  <si>
    <t>CYTOBIOL IRIS A2</t>
  </si>
  <si>
    <t>KLIFE GLOBAL</t>
  </si>
  <si>
    <t>CYTOBIOL LUMIN-EYE</t>
  </si>
  <si>
    <t>GRACIOUS ESTHETE</t>
  </si>
  <si>
    <t>BIOCOMM PTE LTD</t>
  </si>
  <si>
    <t>DERMOTENSEUR 2</t>
  </si>
  <si>
    <t>DERMOTENSEUR COLORLESS</t>
  </si>
  <si>
    <t>DNA MARINE</t>
  </si>
  <si>
    <t>FRESH CELL MANGO</t>
  </si>
  <si>
    <t>FRESH CELL STRAWBERRY</t>
  </si>
  <si>
    <t>BIOQUEEN</t>
  </si>
  <si>
    <t>FRESH VEGETAL CELLS</t>
  </si>
  <si>
    <t>DK LAB</t>
  </si>
  <si>
    <t>APEX COSMECEUTICAL PTE LTD</t>
  </si>
  <si>
    <t>GATULINE EXPRESSION</t>
  </si>
  <si>
    <t>GATULINE IN-TENSE</t>
  </si>
  <si>
    <t>DXN</t>
  </si>
  <si>
    <t>DYNACOSMOS CARE</t>
  </si>
  <si>
    <t>MKL MANUFACTURING</t>
  </si>
  <si>
    <t>COSCOLAB</t>
  </si>
  <si>
    <t>GATULINE RADIANCE</t>
  </si>
  <si>
    <t>GATULINE RC</t>
  </si>
  <si>
    <t>LEMBAGA KOKO</t>
  </si>
  <si>
    <t>GATULINE SKIN REPAIR BIO</t>
  </si>
  <si>
    <t>SWISSLAB</t>
  </si>
  <si>
    <t>GATULINE SPOT-LIGHT</t>
  </si>
  <si>
    <t>HEMATITE</t>
  </si>
  <si>
    <t>HONEY HYDROGLYCOLIC EXTRACT</t>
  </si>
  <si>
    <t>INDIAN CHESTNUT TITRATED</t>
  </si>
  <si>
    <t>UTM</t>
  </si>
  <si>
    <t>LABRASOL</t>
  </si>
  <si>
    <t>BINARY</t>
  </si>
  <si>
    <t>LACTOFIL MOIST</t>
  </si>
  <si>
    <t>PACKAGING CENTRE</t>
  </si>
  <si>
    <t>APEX COSMECEUTICAL</t>
  </si>
  <si>
    <t>LACTOFIL SENSITIVE</t>
  </si>
  <si>
    <t>BIOCOSLAB</t>
  </si>
  <si>
    <t>MALAKITE</t>
  </si>
  <si>
    <t>DTS SKINCARE</t>
  </si>
  <si>
    <t>CLASSIC WORLDWIDE</t>
  </si>
  <si>
    <t>J TOTAL SOLUTION</t>
  </si>
  <si>
    <t>NOBLE ASPECT</t>
  </si>
  <si>
    <t>NUTRAHERBS</t>
  </si>
  <si>
    <t>PEARL ELEGANCE</t>
  </si>
  <si>
    <t>SECRETLEAF</t>
  </si>
  <si>
    <t>SUN-YANG MARKETING</t>
  </si>
  <si>
    <t>ORANGE SECRETS</t>
  </si>
  <si>
    <t>PRODUCT MANUFACTURING</t>
  </si>
  <si>
    <t>BIOTECH MANUFACTURING</t>
  </si>
  <si>
    <t>PANCOGENE MARINE</t>
  </si>
  <si>
    <t>EARTH NATURE</t>
  </si>
  <si>
    <t>PANCOGENE MARINE 2</t>
  </si>
  <si>
    <t>PHYDERM VEGETAL C2</t>
  </si>
  <si>
    <t>BIOCCHEMPRO</t>
  </si>
  <si>
    <t>GP PHARMACY</t>
  </si>
  <si>
    <t>JFY GLOBAL</t>
  </si>
  <si>
    <t>JK SKINCARE</t>
  </si>
  <si>
    <t>MBA INDUSTRY</t>
  </si>
  <si>
    <t>MPOB</t>
  </si>
  <si>
    <t>PRUDENTIAL CLINIC CARE</t>
  </si>
  <si>
    <t>Q&amp;Z COSMETICS</t>
  </si>
  <si>
    <t>Q-PACK</t>
  </si>
  <si>
    <t>WEI LIAM</t>
  </si>
  <si>
    <t>PHYDERM VEGETAL</t>
  </si>
  <si>
    <t xml:space="preserve">OTC </t>
  </si>
  <si>
    <t>WOLECO HOTEL SUPPLIES</t>
  </si>
  <si>
    <t>SYNERLIGHT</t>
  </si>
  <si>
    <t>SYNERLIGHT 2</t>
  </si>
  <si>
    <t>V-TONIC</t>
  </si>
  <si>
    <t>G-B</t>
  </si>
  <si>
    <t>APIFIL CG</t>
  </si>
  <si>
    <t>COCOATE BG</t>
  </si>
  <si>
    <t>NATURAL INTELLIGENT COSMETICS</t>
  </si>
  <si>
    <t>VEE-MAN BEAUTY</t>
  </si>
  <si>
    <t>COMPRITOL 888 CG ATO</t>
  </si>
  <si>
    <t>KEN-PRIMA</t>
  </si>
  <si>
    <t>LEIVY LAB</t>
  </si>
  <si>
    <t>AF MANUFACTURING</t>
  </si>
  <si>
    <t>COMPRITOL 888 CG PELLET</t>
  </si>
  <si>
    <t>EMULFREE CBG</t>
  </si>
  <si>
    <t>HERBAPEUTIC</t>
  </si>
  <si>
    <t>EMULFREE P</t>
  </si>
  <si>
    <t>HOE PHARMA</t>
  </si>
  <si>
    <t>EMULFREE P-FREE SAMPLE</t>
  </si>
  <si>
    <t>AVARES</t>
  </si>
  <si>
    <t>EMULIUM 22</t>
  </si>
  <si>
    <t>BIOHERBS</t>
  </si>
  <si>
    <t>EMULIUM DELTA</t>
  </si>
  <si>
    <t>ART SOULIST</t>
  </si>
  <si>
    <t>CL COSMETICS</t>
  </si>
  <si>
    <t>ELS SDN BHD</t>
  </si>
  <si>
    <t>FANDA HYGIENE</t>
  </si>
  <si>
    <t>GOLDEN HEALTH</t>
  </si>
  <si>
    <t>HIRAQ MANUFACTURING</t>
  </si>
  <si>
    <t>JUSTINA MARKETING</t>
  </si>
  <si>
    <t>LOLLA INDUSTRIES</t>
  </si>
  <si>
    <t>MASE INDUSTRIES</t>
  </si>
  <si>
    <t xml:space="preserve">MUSLIMAH </t>
  </si>
  <si>
    <t>ORB COSMEX</t>
  </si>
  <si>
    <t>SKCC LABORATORIES</t>
  </si>
  <si>
    <t>UMZE HERB</t>
  </si>
  <si>
    <t>VIVALDI</t>
  </si>
  <si>
    <t>Y.G. HOUSE MANUFACTURING</t>
  </si>
  <si>
    <t>YAKIN INVEST CORP.</t>
  </si>
  <si>
    <t>EMULIUM KAPPA</t>
  </si>
  <si>
    <t>EMULIUM MELIFERRA</t>
  </si>
  <si>
    <t>GELEOL PELLETS</t>
  </si>
  <si>
    <t>HYDRACIRE S</t>
  </si>
  <si>
    <t>ACTICIRE</t>
  </si>
  <si>
    <t>HYDROLACTOL 70</t>
  </si>
  <si>
    <t>ISOSTEARYL ISOSTEARIQUE</t>
  </si>
  <si>
    <t>ASYAMIMI</t>
  </si>
  <si>
    <t>G-SA</t>
  </si>
  <si>
    <t>SIME DARBY</t>
  </si>
  <si>
    <t>LABRAFAC CC</t>
  </si>
  <si>
    <t>LAS</t>
  </si>
  <si>
    <t>UiTM</t>
  </si>
  <si>
    <t>LIPOCIRE A</t>
  </si>
  <si>
    <t>PHYTO BIZNET</t>
  </si>
  <si>
    <t>LIPOCIRE A SG</t>
  </si>
  <si>
    <t>LIPOCIRE DM (PELLETS)</t>
  </si>
  <si>
    <t>LIPSTICK BASE PL1916</t>
  </si>
  <si>
    <t>MOD</t>
  </si>
  <si>
    <t>OLEPAL ISOSTEARIQUE</t>
  </si>
  <si>
    <t>PLUROL DIISOSTEARIQUE CG</t>
  </si>
  <si>
    <t>PLUROL OLEIQUE</t>
  </si>
  <si>
    <t xml:space="preserve">PLUROL OLEIQUE </t>
  </si>
  <si>
    <t>PLUROL OLEIQUE CG</t>
  </si>
  <si>
    <t>SEDEFOS 75 CG PELLET</t>
  </si>
  <si>
    <t>TEFOSE 2000 CG</t>
  </si>
  <si>
    <t>TEFOSE 2561 CG</t>
  </si>
  <si>
    <t>ATTRACTIVE AVENUE</t>
  </si>
  <si>
    <t>GI-HG</t>
  </si>
  <si>
    <t>GRANHYDRAGEL GA</t>
  </si>
  <si>
    <t>GRANHYDRAGEL GA-NP</t>
  </si>
  <si>
    <t>KYOUMEI</t>
  </si>
  <si>
    <t>GI-MP</t>
  </si>
  <si>
    <t>GRAND POWDER LUMIERE</t>
  </si>
  <si>
    <t>GRANSIL ECW</t>
  </si>
  <si>
    <t>JOHNSON &amp; JOHNSON</t>
  </si>
  <si>
    <t>GRANSIL PSQ</t>
  </si>
  <si>
    <t>TOSHIKI INTERNATIONAL</t>
  </si>
  <si>
    <t>GRANSIL SiW-026</t>
  </si>
  <si>
    <t>GI-SG</t>
  </si>
  <si>
    <t>GRANSIL DMCM-5</t>
  </si>
  <si>
    <t>GIOVAN</t>
  </si>
  <si>
    <t>GRANSIL GCM5</t>
  </si>
  <si>
    <t>GRANSIL PM GEL</t>
  </si>
  <si>
    <t>GI-SS</t>
  </si>
  <si>
    <t>GRANSURF 50C</t>
  </si>
  <si>
    <t>GRANSURF 50C-HM</t>
  </si>
  <si>
    <t>GRANSURF 67</t>
  </si>
  <si>
    <t>FONDIX G BIS</t>
  </si>
  <si>
    <t>SOFTCUTOL O</t>
  </si>
  <si>
    <t>SOLUBILISANT GAMMA 2429</t>
  </si>
  <si>
    <t>EIZZIE AROMATHERAPY</t>
  </si>
  <si>
    <t>PUTIK EHSAN</t>
  </si>
  <si>
    <t>SIDRATUL</t>
  </si>
  <si>
    <t>SIME DARBY BIOGANIC</t>
  </si>
  <si>
    <t>SIME DARBY RESEARCH</t>
  </si>
  <si>
    <t>ZARCOS BIOLIQUID</t>
  </si>
  <si>
    <t>AGIVA</t>
  </si>
  <si>
    <t>TRANSCUTOL CG</t>
  </si>
  <si>
    <t>BEAUTY FOREVER</t>
  </si>
  <si>
    <t>BIONIC</t>
  </si>
  <si>
    <t>CHAKS COSMETIC</t>
  </si>
  <si>
    <t>EN RESEARCH</t>
  </si>
  <si>
    <t>FORTLAB</t>
  </si>
  <si>
    <t>IMCD</t>
  </si>
  <si>
    <t>KLINIK &amp; SURGERI DANAU DESA</t>
  </si>
  <si>
    <t>KLINIK PAKAR KULIT KO</t>
  </si>
  <si>
    <t>MASSLOSH SDN BHD</t>
  </si>
  <si>
    <t>MAYTECK LIFE</t>
  </si>
  <si>
    <t>NARDEV CHEMIE</t>
  </si>
  <si>
    <t>NXGENE</t>
  </si>
  <si>
    <t>PERUSAHAAN MAJU</t>
  </si>
  <si>
    <t>POLYGON TRADER</t>
  </si>
  <si>
    <t>SAFETY TCM SOLUTION</t>
  </si>
  <si>
    <t>SYNNOVA</t>
  </si>
  <si>
    <t>VITAL SKIN</t>
  </si>
  <si>
    <t>WAYCO</t>
  </si>
  <si>
    <t>ZANDERLAB</t>
  </si>
  <si>
    <t>OLIVINE</t>
  </si>
  <si>
    <t>G-V</t>
  </si>
  <si>
    <t>OPTIVEGETOL CINNAMON P110</t>
  </si>
  <si>
    <t>OPTIVEGETOL GREENTEA P108 HYDRO</t>
  </si>
  <si>
    <t>OPTIVEGETOL GUARANA P107</t>
  </si>
  <si>
    <t>OPTIVEGTOL WINE P150 HYDRO</t>
  </si>
  <si>
    <t>ORIGINAL EXTRACT APPLE</t>
  </si>
  <si>
    <t>LAM SOON</t>
  </si>
  <si>
    <t>ORIGINAL EXTRACT GRAPE BIO</t>
  </si>
  <si>
    <t>ORIGINAL EXTRACT KIWI</t>
  </si>
  <si>
    <t>ORIGINAL EXTRACT LEMON</t>
  </si>
  <si>
    <t>ORIGINAL EXTRACT LEMON BIO</t>
  </si>
  <si>
    <t>MARINEPRO</t>
  </si>
  <si>
    <t>ORIGINAL EXTRACT ORANGE</t>
  </si>
  <si>
    <t>ORIGINAL EXTRACT ORANGE BIO</t>
  </si>
  <si>
    <t>VEGETOL ALOE ME200 HYDRO</t>
  </si>
  <si>
    <t>VEGETOL ARNICA MCF1157 HYDRO</t>
  </si>
  <si>
    <t>VEGETOL BEARBERRY GR457 H</t>
  </si>
  <si>
    <t>VEGETOL BIRCH TREE MCF787 HYDRO</t>
  </si>
  <si>
    <t>VEGETOL BURDOCK MCF777 HYDRO</t>
  </si>
  <si>
    <t>BIOSIS COSMECEUTICAL</t>
  </si>
  <si>
    <t>VEGETOL CALENDULA MCF774 H</t>
  </si>
  <si>
    <t>VEGETOL CALENDULA W1072 OILY</t>
  </si>
  <si>
    <t>VEGETOL CARROT GR255 OILY</t>
  </si>
  <si>
    <t>VEGETOL CP GR049 HYDRO</t>
  </si>
  <si>
    <t>ENG KAH</t>
  </si>
  <si>
    <t>VEGETOL GINSENG GR471 HYDRO</t>
  </si>
  <si>
    <t>VEGETOL HENNA MCF1232</t>
  </si>
  <si>
    <t>VEGETOL HORSE CHESNUT MCF1972</t>
  </si>
  <si>
    <t>VEGETOL HYDROCOTYL GR040 HYDRO</t>
  </si>
  <si>
    <t>VEGETOL IVY MCF775 HYDRO</t>
  </si>
  <si>
    <t>VEGETOL LEMON GR020 HYDRO</t>
  </si>
  <si>
    <t>VEGETOL LICORICE GR456 HYDRO</t>
  </si>
  <si>
    <t>VEGETOL LILY MCF1968 HYDRO</t>
  </si>
  <si>
    <t>VEGETOL LP GR223 HYDRO</t>
  </si>
  <si>
    <t>VEGETOL MATRICARIA MCF793</t>
  </si>
  <si>
    <t>ANSELL</t>
  </si>
  <si>
    <t>VEGETOL ROSEMARRY MCF772 HYDRO</t>
  </si>
  <si>
    <t>VEGETOL SEAWEED CB4136 H</t>
  </si>
  <si>
    <t>VEGETOL THYME GR208 HYDRO</t>
  </si>
  <si>
    <t>VEGETOL WITCH HAZEL MCF2032 HYDRO</t>
  </si>
  <si>
    <t>AUDRA HERBALS</t>
  </si>
  <si>
    <t>IK-O</t>
  </si>
  <si>
    <t>CAMELLIA OIL</t>
  </si>
  <si>
    <t>BEAUTY EXPRESS</t>
  </si>
  <si>
    <t>COFFEE BEAN EXTRACT PC</t>
  </si>
  <si>
    <t>GE-100 IONIZED SOL GEL</t>
  </si>
  <si>
    <t>JAPAN WAX-Y</t>
  </si>
  <si>
    <t>S-100</t>
  </si>
  <si>
    <t>SEMBURI EXTRACT BG</t>
  </si>
  <si>
    <t>WEI HER PTE LTD</t>
  </si>
  <si>
    <t>SOHAKUHI EXTRACT  BG-100</t>
  </si>
  <si>
    <t>SUNSOFT NO.8000V-C</t>
  </si>
  <si>
    <t>SUNSOFT NO.8004-C</t>
  </si>
  <si>
    <t>YUZU EXTRACT B</t>
  </si>
  <si>
    <t>TAKANAL (GRAM)</t>
  </si>
  <si>
    <t>KEN-RICH</t>
  </si>
  <si>
    <t>IN-HH</t>
  </si>
  <si>
    <t>PREMIX 4-711</t>
  </si>
  <si>
    <t>SYNTRAN 1401</t>
  </si>
  <si>
    <t>SYNTRAN 1555</t>
  </si>
  <si>
    <t>SYNTRAN 1560</t>
  </si>
  <si>
    <t>MATECHEM</t>
  </si>
  <si>
    <t>SYNTRAN 1671</t>
  </si>
  <si>
    <t>NAZRIN MARKETING</t>
  </si>
  <si>
    <t>SYNTRAN 2811</t>
  </si>
  <si>
    <t>KLEEN INDUSTRIAL</t>
  </si>
  <si>
    <t>IN-PC</t>
  </si>
  <si>
    <t>SYNTRAN 5905</t>
  </si>
  <si>
    <t>SYNTRAN 5907</t>
  </si>
  <si>
    <t>CERCA INSIGHTS</t>
  </si>
  <si>
    <t>SYNTRAN MT241</t>
  </si>
  <si>
    <t>JN-O</t>
  </si>
  <si>
    <t>ALOE VERA EXTRACT 1X</t>
  </si>
  <si>
    <t>ARGAN OIL</t>
  </si>
  <si>
    <t>OTC</t>
  </si>
  <si>
    <t>BERRY BLEND IN BG</t>
  </si>
  <si>
    <t>CASTOR OIL</t>
  </si>
  <si>
    <t>COCOA BUTTER PPP NF</t>
  </si>
  <si>
    <t>GLYCERIN 99.7% USP</t>
  </si>
  <si>
    <t>ISODODECANE</t>
  </si>
  <si>
    <t>JEECIDE CAP-5</t>
  </si>
  <si>
    <t>JEECIDE PHENOXY</t>
  </si>
  <si>
    <t>JEECHEM CONCENTRATE SF-24</t>
  </si>
  <si>
    <t>JEECHEM GL-7</t>
  </si>
  <si>
    <t>JEECHEM ININ</t>
  </si>
  <si>
    <t>JEECHEM MM FLAKE</t>
  </si>
  <si>
    <t>JEECHEM PGDD</t>
  </si>
  <si>
    <t>JEECHEM SHAMPOO BWC</t>
  </si>
  <si>
    <t>JEECHEM SODIUM STEARATE C7</t>
  </si>
  <si>
    <t>JEECHEM TDTM-MC</t>
  </si>
  <si>
    <t>JEEMATE 6000-DS</t>
  </si>
  <si>
    <t>JEEN BERRY BLEND IN GLYCERIN</t>
  </si>
  <si>
    <t>JEEN LEMON FRUIT EXTRACT IN GLYCERIN</t>
  </si>
  <si>
    <t>JEEN ORCHID EXTRACT IN GLYCERIN</t>
  </si>
  <si>
    <t>JEEN ROSE PETAL EXTRACT IN GLYCERIN</t>
  </si>
  <si>
    <t>JEEN PEPPERMINT EXTRACT IN GLYCERIN</t>
  </si>
  <si>
    <t>JEENATE 3H</t>
  </si>
  <si>
    <t>WISE INSIGHT</t>
  </si>
  <si>
    <t>JEESCREEN A</t>
  </si>
  <si>
    <t>OLEON</t>
  </si>
  <si>
    <t>JEESCREEN OC USP</t>
  </si>
  <si>
    <t>JEESCREEN OMC USP</t>
  </si>
  <si>
    <t>JEESCREEN OS USP</t>
  </si>
  <si>
    <t>JEESILC CPS 211</t>
  </si>
  <si>
    <t>JEESILC 110 DIMETHICONE</t>
  </si>
  <si>
    <t>JEESILC PTMF</t>
  </si>
  <si>
    <t>JEESPERSE ICE T CIS 2</t>
  </si>
  <si>
    <t>JEETERIC CAB-LC</t>
  </si>
  <si>
    <t>JEETERIC CM-36S</t>
  </si>
  <si>
    <t>PALMITIC ACID</t>
  </si>
  <si>
    <t>ROSEMARY OIL</t>
  </si>
  <si>
    <t>STEARIC ACID TP NF</t>
  </si>
  <si>
    <t>SWEET ALMOND OIL</t>
  </si>
  <si>
    <t>TEA TREE OIL</t>
  </si>
  <si>
    <t>VITAMIN E USP</t>
  </si>
  <si>
    <t>J-OD</t>
  </si>
  <si>
    <t>JAROCOL 2M5AP</t>
  </si>
  <si>
    <t>JAROCOL 2MR</t>
  </si>
  <si>
    <t>JAROCOL ACC</t>
  </si>
  <si>
    <t>JAROCOL AHP</t>
  </si>
  <si>
    <t>JAROCOL AN</t>
  </si>
  <si>
    <t>JAROCOL BHP</t>
  </si>
  <si>
    <t>JAROCOL DPE(2HCL)</t>
  </si>
  <si>
    <t>JAROCOL MAP</t>
  </si>
  <si>
    <t>JAROCOL PAP</t>
  </si>
  <si>
    <t>JAROCOL PMP</t>
  </si>
  <si>
    <t>JAROCOL SIENNA BROWN</t>
  </si>
  <si>
    <t>JAROCOL TDS</t>
  </si>
  <si>
    <t>KF-G</t>
  </si>
  <si>
    <t>CN-PS2</t>
  </si>
  <si>
    <t>Gs-COENZQ10</t>
  </si>
  <si>
    <t>Gs-GT</t>
  </si>
  <si>
    <t>Gs-PCOg</t>
  </si>
  <si>
    <t>BESMED</t>
  </si>
  <si>
    <t>Gs-PPY</t>
  </si>
  <si>
    <t>Gs-ResS</t>
  </si>
  <si>
    <t>Gs-SA2B</t>
  </si>
  <si>
    <t>Gs-VA100C</t>
  </si>
  <si>
    <t>LENG'S CLINIC</t>
  </si>
  <si>
    <t>RADIANT-CORE</t>
  </si>
  <si>
    <t>Gs-VC2500GDC</t>
  </si>
  <si>
    <t>Gs-VC5000G</t>
  </si>
  <si>
    <t>Gs-VE</t>
  </si>
  <si>
    <t>INNOSKIN</t>
  </si>
  <si>
    <t>KF-O</t>
  </si>
  <si>
    <t>Dp-RFAHP2k (PCS)</t>
  </si>
  <si>
    <t>KF-S</t>
  </si>
  <si>
    <t>Sp-SfOVEaUMDC41b</t>
  </si>
  <si>
    <t>Sp-VCYOTR56a</t>
  </si>
  <si>
    <t xml:space="preserve">Sp-VCYOTR56b </t>
  </si>
  <si>
    <t>Sp-VEaDC56m</t>
  </si>
  <si>
    <t>KU-MS</t>
  </si>
  <si>
    <t>ASO12</t>
  </si>
  <si>
    <t>AQUA KEEP 10SH-NFC</t>
  </si>
  <si>
    <t>BGW35TA</t>
  </si>
  <si>
    <t>BPA-500</t>
  </si>
  <si>
    <t>BPD500W</t>
  </si>
  <si>
    <t>BTD-401</t>
  </si>
  <si>
    <t>MILIYASUTRA</t>
  </si>
  <si>
    <t>CM3K40T4</t>
  </si>
  <si>
    <t>DSPCS/20N-I2</t>
  </si>
  <si>
    <t>EA209</t>
  </si>
  <si>
    <t>GCP50ZSI</t>
  </si>
  <si>
    <t>GCP55ZSI</t>
  </si>
  <si>
    <t>GLW75PFAPMP</t>
  </si>
  <si>
    <t>HBTN55TIS</t>
  </si>
  <si>
    <t>IN60TS</t>
  </si>
  <si>
    <t>KU-PD</t>
  </si>
  <si>
    <t>INBP45R7C</t>
  </si>
  <si>
    <t>ORI BIO NATURE</t>
  </si>
  <si>
    <t>INBP50R6B</t>
  </si>
  <si>
    <t>INBP50Y5A</t>
  </si>
  <si>
    <t>INBP70U</t>
  </si>
  <si>
    <t>INBP75EB</t>
  </si>
  <si>
    <t>KFS40VM-AL</t>
  </si>
  <si>
    <t>LUCENTITE SAN-P</t>
  </si>
  <si>
    <t>TENDER PRODUCTS</t>
  </si>
  <si>
    <t>KU-O</t>
  </si>
  <si>
    <t>KOBOGUARD 5400 IDD</t>
  </si>
  <si>
    <t>KOBOGEL D5 LIGHT</t>
  </si>
  <si>
    <t>KOBOGEL D5 MEDIUM</t>
  </si>
  <si>
    <t>KOBOGEL D5 DARK</t>
  </si>
  <si>
    <t>KOBOGUARD HRPC</t>
  </si>
  <si>
    <t>KTZ SHIMMER WHITE</t>
  </si>
  <si>
    <t>KTZ SUNBURST GOLD 11S2</t>
  </si>
  <si>
    <t>MICA S-MS2</t>
  </si>
  <si>
    <t>MICA S-11S4</t>
  </si>
  <si>
    <t>MSP-822</t>
  </si>
  <si>
    <t>MSS500/3</t>
  </si>
  <si>
    <t>MSS500/3H</t>
  </si>
  <si>
    <t>TSP SOLUTION</t>
  </si>
  <si>
    <t>MSS500/ASO12</t>
  </si>
  <si>
    <t>MSS500W</t>
  </si>
  <si>
    <t>PM9P50M170</t>
  </si>
  <si>
    <t>BENANGSILA</t>
  </si>
  <si>
    <t>SERICITE GMS-4C</t>
  </si>
  <si>
    <t>SUMECTON SAN-P</t>
  </si>
  <si>
    <t>SP 500</t>
  </si>
  <si>
    <t>SP-10 (NYLON 12 10u)</t>
  </si>
  <si>
    <t>SW50EY</t>
  </si>
  <si>
    <t>TiO2 STT-65C-S</t>
  </si>
  <si>
    <t>ZnO USP1-12</t>
  </si>
  <si>
    <t>AMOCHEM</t>
  </si>
  <si>
    <t>FAS50EYSI-E YELLOW</t>
  </si>
  <si>
    <t xml:space="preserve">FAS55ERSI-E RED </t>
  </si>
  <si>
    <t>FAS60EBSI</t>
  </si>
  <si>
    <t>FAS70USI</t>
  </si>
  <si>
    <t>BIOLAB</t>
  </si>
  <si>
    <t>BRB SILICONE</t>
  </si>
  <si>
    <t>TNP50T7-ATB</t>
  </si>
  <si>
    <t>WE55Y</t>
  </si>
  <si>
    <t>RAMAJU</t>
  </si>
  <si>
    <t>SENSES OF NATURAL BEAUTY</t>
  </si>
  <si>
    <t>WE70B</t>
  </si>
  <si>
    <t>WE70R</t>
  </si>
  <si>
    <t>WE70U</t>
  </si>
  <si>
    <t>PESONA KOSMETIK</t>
  </si>
  <si>
    <t>KR-O</t>
  </si>
  <si>
    <t>KY MF-1</t>
  </si>
  <si>
    <t>MA-O</t>
  </si>
  <si>
    <t>BC 100CS</t>
  </si>
  <si>
    <t>MACSAM</t>
  </si>
  <si>
    <t>BC 50CS</t>
  </si>
  <si>
    <t>BC VOLATILE 5</t>
  </si>
  <si>
    <t>HEC</t>
  </si>
  <si>
    <t>SILICON DC1401</t>
  </si>
  <si>
    <t>SILICONE DC200/100</t>
  </si>
  <si>
    <t>M-NF</t>
  </si>
  <si>
    <t>PHOSPHATIDYISERINE</t>
  </si>
  <si>
    <t>OP-O</t>
  </si>
  <si>
    <t>PUERARIA MIRIFICA EXTRACT</t>
  </si>
  <si>
    <t>OR-COS</t>
  </si>
  <si>
    <t>COFFEE BEAN EXTRACT-PC</t>
  </si>
  <si>
    <t>COFFEE BEAN EXTRACT-PCR</t>
  </si>
  <si>
    <t>ORYZA CERAMIDE LC0.8</t>
  </si>
  <si>
    <t>ORYZA TOCOTRIENOL</t>
  </si>
  <si>
    <t>RICE BRAN OIL</t>
  </si>
  <si>
    <t>OR-E</t>
  </si>
  <si>
    <t>SAKURA EXTRACT LC</t>
  </si>
  <si>
    <t>SAKURA EXTRACT P</t>
  </si>
  <si>
    <t>SKY NUTRACEUTICAL</t>
  </si>
  <si>
    <t>SAKURA EXTRACT PC</t>
  </si>
  <si>
    <t>WATERSHIELD EXTRACT WSP</t>
  </si>
  <si>
    <t>GLOBAL NEXCARE</t>
  </si>
  <si>
    <t>OR-NF</t>
  </si>
  <si>
    <t>ALPHA LIPOIC ACID WSP</t>
  </si>
  <si>
    <t>EVENING PRIMROSE EXTRACT PH</t>
  </si>
  <si>
    <t>ORYZA PEPTIDE P60</t>
  </si>
  <si>
    <t>PURPLE RICE EXTRACT-P</t>
  </si>
  <si>
    <t>PC-O</t>
  </si>
  <si>
    <t>BUTEA SUPERBA EXTRACT</t>
  </si>
  <si>
    <t>SC-SC</t>
  </si>
  <si>
    <t>SUNCROMA CHROMIUM OXIDE GREEN  C611245</t>
  </si>
  <si>
    <t>SUNCROMA D&amp;C RED 33 C171393</t>
  </si>
  <si>
    <t>SUNCROMA D&amp;C RED 7 CA LAKE C19011</t>
  </si>
  <si>
    <t>KHAYLA COSMETIC</t>
  </si>
  <si>
    <t>SUNCROMA D&amp;C RED 6 NA SALT C196619</t>
  </si>
  <si>
    <t>SUNCROMA FD&amp;C YELLOW C692393</t>
  </si>
  <si>
    <t>SUNCROMA FD&amp;C YELLOW C705270</t>
  </si>
  <si>
    <t>SUNCROMA HYDRO CHROME OXIDE C616735</t>
  </si>
  <si>
    <t>SUNCROMA IRON OXIDE RED C338075</t>
  </si>
  <si>
    <t>SUNCROMA RUSSET IRON OXIDE  C335138</t>
  </si>
  <si>
    <t>LIFE COMPANION VENTURE</t>
  </si>
  <si>
    <t>SUNPURO SPARKLE WHITE C801408</t>
  </si>
  <si>
    <t>SC-ST</t>
  </si>
  <si>
    <t>SOFT-TEX C197711 D&amp;C RED 6 CA LAKE</t>
  </si>
  <si>
    <t>SOFT-TEX C197712 D&amp;C RED 6 BALAKE</t>
  </si>
  <si>
    <t>SOFT-TEX C337720 YELLOW IRON</t>
  </si>
  <si>
    <t>SOFT-TEX C337751 JET BLACK IRON</t>
  </si>
  <si>
    <t>SOFT-TEX C337775 RED  IRON OXIDE</t>
  </si>
  <si>
    <t>WAY IN</t>
  </si>
  <si>
    <t>SC-SU</t>
  </si>
  <si>
    <t>SUNPURO GOLD C846118</t>
  </si>
  <si>
    <t>SUNPURO SILVER WHITE C801208</t>
  </si>
  <si>
    <t>SL-O</t>
  </si>
  <si>
    <t>KOKO ML PLUS II</t>
  </si>
  <si>
    <t>SENSEHOT</t>
  </si>
  <si>
    <t>SR-O</t>
  </si>
  <si>
    <t>ACH-303</t>
  </si>
  <si>
    <t>REACH 301L</t>
  </si>
  <si>
    <t>REACH 301L (ALUMINIUM)</t>
  </si>
  <si>
    <t>REACH AZP-908</t>
  </si>
  <si>
    <t>SNP-O</t>
  </si>
  <si>
    <t>NEEM OIL HE EL51-AZI</t>
  </si>
  <si>
    <t>B&amp;J</t>
  </si>
  <si>
    <t>TF-CT</t>
  </si>
  <si>
    <t>PENSEE BLUE RS775</t>
  </si>
  <si>
    <t>JETAINE CORPORATION</t>
  </si>
  <si>
    <t>TF-H</t>
  </si>
  <si>
    <t>CARRISMA TM4696</t>
  </si>
  <si>
    <t>Total  (KG)</t>
  </si>
  <si>
    <t>QTY
(KG)</t>
  </si>
  <si>
    <t>2017
(KG)</t>
  </si>
  <si>
    <t>Actua; Q1-Q3</t>
  </si>
  <si>
    <t>Forecast</t>
  </si>
  <si>
    <t>2018
(KG)</t>
  </si>
  <si>
    <t>Total Volume(Kg)</t>
  </si>
  <si>
    <t>OTC(Prudential)</t>
  </si>
  <si>
    <t>APEX</t>
  </si>
  <si>
    <t xml:space="preserve">PHYDERM VEGETAL </t>
  </si>
  <si>
    <t>MASHA</t>
  </si>
  <si>
    <t>UMZ</t>
  </si>
  <si>
    <t>DPPG CG</t>
  </si>
  <si>
    <t xml:space="preserve">Florasphere </t>
  </si>
  <si>
    <t>SKCC</t>
  </si>
  <si>
    <t>Value</t>
  </si>
  <si>
    <t>2018
(RM/Kg)</t>
  </si>
  <si>
    <t>Total Value</t>
  </si>
  <si>
    <t>c2</t>
  </si>
  <si>
    <t>HALAGEL</t>
  </si>
  <si>
    <t>GATULINE RENEW</t>
  </si>
  <si>
    <t>2017(A)</t>
  </si>
  <si>
    <t>2018(F)</t>
  </si>
  <si>
    <t>2017(B)</t>
  </si>
  <si>
    <t>Biochempro</t>
  </si>
  <si>
    <t>BIOHERBs</t>
  </si>
  <si>
    <t>JARACOL BLUE 15</t>
  </si>
  <si>
    <t>JARACOL MADDER RED</t>
  </si>
  <si>
    <t>JARACOL STEEL BLUE</t>
  </si>
  <si>
    <t>JARACOL RED 3</t>
  </si>
  <si>
    <t>JARACOL NHEAP</t>
  </si>
  <si>
    <t>JARACOL BLUE 2</t>
  </si>
  <si>
    <t>LIPOCIRE DM PELLETS</t>
  </si>
  <si>
    <t>COMPRITOL 888 CG PELLETS</t>
  </si>
  <si>
    <t>SYNTRAN 5760</t>
  </si>
  <si>
    <t>GI TECH</t>
  </si>
  <si>
    <t>KTZ SHIMMER RED</t>
  </si>
  <si>
    <t>KTZ INTERVAL RED</t>
  </si>
  <si>
    <t>INBP50Y6B</t>
  </si>
  <si>
    <t>JEECHEM OMC USP</t>
  </si>
  <si>
    <t>GRAND COSMETICS</t>
  </si>
  <si>
    <t xml:space="preserve">
(RM/Kg)</t>
  </si>
  <si>
    <t>2017(A)
(RM/Kg)</t>
  </si>
  <si>
    <t>2017(B)
(RM/Kg)</t>
  </si>
  <si>
    <t>ECOBEADS</t>
  </si>
  <si>
    <t>VEDACALM B</t>
  </si>
  <si>
    <t>SUNCROMA RED IRON OXIDE C33-128</t>
  </si>
  <si>
    <t>SUNCROMA RED IRON OXIDE C33-8075</t>
  </si>
  <si>
    <t>SUNCROMA BLACK IRON OXIDE C33-5000</t>
  </si>
  <si>
    <t>BERGAMOT OIL</t>
  </si>
  <si>
    <t>FLORAESTERS 30</t>
  </si>
  <si>
    <t>FLORAESTERS 60</t>
  </si>
  <si>
    <t>FLORAESTERS 70</t>
  </si>
  <si>
    <t>MSS-500W</t>
  </si>
  <si>
    <t>MSS-500/3H</t>
  </si>
  <si>
    <t>SILICA SHELL</t>
  </si>
  <si>
    <t>Title: Budget 2018 Analysis</t>
  </si>
  <si>
    <t>Q4</t>
  </si>
  <si>
    <t>CELL-U-LASH 40</t>
  </si>
  <si>
    <t>CELL-U-LASH 150</t>
  </si>
  <si>
    <t>KNY 3D</t>
  </si>
  <si>
    <t>OD55YJE</t>
  </si>
  <si>
    <t>OD75BJE</t>
  </si>
  <si>
    <t>OD75RJE</t>
  </si>
  <si>
    <t>OD75CJE</t>
  </si>
  <si>
    <t>PMLVP20CB</t>
  </si>
  <si>
    <t>BBO-NJE2</t>
  </si>
  <si>
    <t>BRO-NJE2</t>
  </si>
  <si>
    <t>BYO-NJE3</t>
  </si>
  <si>
    <t>TTO-NJE8</t>
  </si>
  <si>
    <t>BIRD NEST EXTRACT-P</t>
  </si>
  <si>
    <t>MAQUIBERRY EXTRACT-P35</t>
  </si>
  <si>
    <t>RM 970. Please check again</t>
  </si>
  <si>
    <t>Are you sure they taken it?</t>
  </si>
  <si>
    <t>YOGURT EXTRACTS @20%</t>
  </si>
  <si>
    <t>13/11/2017 until Toshiki</t>
  </si>
  <si>
    <t>BIRD NEST EXTRACT-LC</t>
  </si>
  <si>
    <t>JEEN BEESWAX WHITE REFINED</t>
  </si>
  <si>
    <t>JEECHEM IPM NF</t>
  </si>
  <si>
    <t>JEELAN OIL</t>
  </si>
  <si>
    <t>GMS-11S2</t>
  </si>
  <si>
    <t>RBTD-671-NJE2</t>
  </si>
  <si>
    <t>INBPS4</t>
  </si>
  <si>
    <t>JEEN ALGAE EXTRACTS</t>
  </si>
  <si>
    <t xml:space="preserve">ACORUS CALAMUS ROOT </t>
  </si>
  <si>
    <t>LICHEN PLANT EXTRACTS</t>
  </si>
  <si>
    <t>JEESORB  L-20NF</t>
  </si>
  <si>
    <t>Continue</t>
  </si>
  <si>
    <t>Discontinue</t>
  </si>
  <si>
    <t>Phase out</t>
  </si>
  <si>
    <t>Order by request and phase out soon</t>
  </si>
  <si>
    <t>Very slow, Customer din repeat order</t>
  </si>
  <si>
    <t>No longer use due</t>
  </si>
  <si>
    <t>Buy for trial batch. Customer doesn’t like the feel</t>
  </si>
  <si>
    <t>Product Discontinued</t>
  </si>
  <si>
    <t>Continue, still have stock</t>
  </si>
  <si>
    <t>Customer very slow</t>
  </si>
  <si>
    <t>Their customer dint repeat order</t>
  </si>
  <si>
    <t>Continue very slow</t>
  </si>
  <si>
    <t>Projects run very slow. Stock expired at customer's warehouse</t>
  </si>
  <si>
    <t>Continue. Customer din repeat order</t>
  </si>
  <si>
    <t>R &amp; D Purposes</t>
  </si>
  <si>
    <t>Competitors</t>
  </si>
  <si>
    <t>Continue, but very slow</t>
  </si>
  <si>
    <t>Very slow</t>
  </si>
  <si>
    <t>Customer order very slow</t>
  </si>
  <si>
    <t>Slow</t>
  </si>
  <si>
    <t>Continue, very slow</t>
  </si>
  <si>
    <t>Pricing issue</t>
  </si>
  <si>
    <t>Checking</t>
  </si>
  <si>
    <t>Very Slow</t>
  </si>
  <si>
    <t>Discontinue, costing very high</t>
  </si>
  <si>
    <t>Very slow, Chemist use competitor products.</t>
  </si>
  <si>
    <t xml:space="preserve">R &amp; D </t>
  </si>
  <si>
    <t>Phase Out</t>
  </si>
  <si>
    <t>INBP4521A</t>
  </si>
  <si>
    <t>Af MANUFACTURING</t>
  </si>
  <si>
    <t>FLORAMC 10</t>
  </si>
  <si>
    <t>Slow Moving</t>
  </si>
  <si>
    <t>continue</t>
  </si>
  <si>
    <t>Slow moving</t>
  </si>
  <si>
    <t>Actual FY</t>
  </si>
  <si>
    <t>Actual: Q4</t>
  </si>
  <si>
    <t>KTZ COLORSET REDGOLD</t>
  </si>
  <si>
    <t>MSS-500/3</t>
  </si>
  <si>
    <t>SAFFRON EXTRACTS IN GLYCERIN</t>
  </si>
  <si>
    <t>SUNCROMA D&amp;C RED 28 AL LAKE C146623</t>
  </si>
  <si>
    <t>SUNCROMA FD&amp;C BLUE NO.1 AL LAKE C394433</t>
  </si>
  <si>
    <t>SUNCROMA D&amp;C RED 7 CA LAKE C19A524</t>
  </si>
  <si>
    <t>IRON OXIDE RED C33128</t>
  </si>
  <si>
    <t>BIONANO</t>
  </si>
  <si>
    <t>Jeecol SA-20</t>
  </si>
  <si>
    <t>Jeecol SA-21</t>
  </si>
  <si>
    <t>JEETHIX 980</t>
  </si>
  <si>
    <t>JEETHIX SP</t>
  </si>
  <si>
    <t>ALCHEMIE SKINCARE</t>
  </si>
  <si>
    <t>ALCHEME SKINCARE</t>
  </si>
  <si>
    <t>WEI HER</t>
  </si>
  <si>
    <t>ENZYMATIC PEELING</t>
  </si>
  <si>
    <t>PHYTO BIZ NET</t>
  </si>
  <si>
    <t>BRONSON AND JACOBS</t>
  </si>
  <si>
    <t>Total  (RM)</t>
  </si>
  <si>
    <t>QTY
(RM)</t>
  </si>
  <si>
    <t>Up to date</t>
  </si>
  <si>
    <t>Order Book</t>
  </si>
  <si>
    <t>EMZ DERMA LAB PTE LTD</t>
  </si>
  <si>
    <t>TUMERIC OIL HE-EL51-CUL</t>
  </si>
  <si>
    <t>IN60S4</t>
  </si>
  <si>
    <t>UNIVERSITI TEKNOLOGI MALAYSIA</t>
  </si>
  <si>
    <t>SENSEHOT/HOTFLUX</t>
  </si>
  <si>
    <t>BROCOLLI SPROUT EXTRACTS</t>
  </si>
  <si>
    <t>F&amp;F</t>
  </si>
  <si>
    <t>Switch to Delta</t>
  </si>
  <si>
    <t>Coffee Bean Extract PC</t>
  </si>
  <si>
    <t>Sakura Extracts-LC</t>
  </si>
  <si>
    <t>2017()</t>
  </si>
  <si>
    <t>2018(A)</t>
  </si>
  <si>
    <t>2018(Q4)</t>
  </si>
  <si>
    <t>2017(F)</t>
  </si>
  <si>
    <t>2019(B)</t>
  </si>
  <si>
    <t>2019(F)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</si>
</sst>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color rgb="FFFF0000"/>
      <name val="Calibri"/>
      <family val="2"/>
      <scheme val="minor"/>
    </font>
    <font>
      <b/>
      <i/>
      <u/>
      <sz val="11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171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/>
    <xf numFmtId="0" fontId="4" fillId="0" borderId="10" xfId="0" applyFont="1" applyFill="1" applyBorder="1" applyAlignment="1">
      <alignment wrapText="1"/>
    </xf>
    <xf numFmtId="0" fontId="4" fillId="0" borderId="10" xfId="0" applyFont="1" applyFill="1" applyBorder="1" applyAlignment="1"/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11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/>
    <xf numFmtId="0" fontId="4" fillId="3" borderId="10" xfId="0" applyFont="1" applyFill="1" applyBorder="1"/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/>
    <xf numFmtId="165" fontId="4" fillId="0" borderId="7" xfId="1" applyNumberFormat="1" applyFont="1" applyFill="1" applyBorder="1" applyAlignment="1">
      <alignment horizontal="center" vertical="center"/>
    </xf>
    <xf numFmtId="165" fontId="4" fillId="3" borderId="7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/>
    </xf>
    <xf numFmtId="165" fontId="4" fillId="3" borderId="7" xfId="1" applyNumberFormat="1" applyFont="1" applyFill="1" applyBorder="1" applyAlignment="1">
      <alignment horizontal="center" vertical="center"/>
    </xf>
    <xf numFmtId="165" fontId="4" fillId="0" borderId="9" xfId="1" applyNumberFormat="1" applyFont="1" applyFill="1" applyBorder="1" applyAlignment="1">
      <alignment horizontal="center" vertical="center"/>
    </xf>
    <xf numFmtId="165" fontId="4" fillId="3" borderId="9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/>
    </xf>
    <xf numFmtId="165" fontId="4" fillId="3" borderId="7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/>
    </xf>
    <xf numFmtId="165" fontId="4" fillId="0" borderId="9" xfId="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/>
    <xf numFmtId="0" fontId="4" fillId="0" borderId="11" xfId="0" applyFont="1" applyFill="1" applyBorder="1" applyAlignment="1">
      <alignment horizontal="left"/>
    </xf>
    <xf numFmtId="165" fontId="4" fillId="3" borderId="7" xfId="1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1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wrapText="1"/>
    </xf>
    <xf numFmtId="165" fontId="4" fillId="3" borderId="9" xfId="1" applyNumberFormat="1" applyFont="1" applyFill="1" applyBorder="1" applyAlignment="1">
      <alignment horizontal="center" vertical="center"/>
    </xf>
    <xf numFmtId="165" fontId="0" fillId="2" borderId="0" xfId="0" applyNumberFormat="1" applyFill="1"/>
    <xf numFmtId="4" fontId="2" fillId="2" borderId="0" xfId="0" applyNumberFormat="1" applyFont="1" applyFill="1"/>
    <xf numFmtId="0" fontId="0" fillId="0" borderId="0" xfId="0" applyFill="1"/>
    <xf numFmtId="0" fontId="4" fillId="0" borderId="10" xfId="0" applyFont="1" applyFill="1" applyBorder="1" applyAlignment="1">
      <alignment horizontal="left"/>
    </xf>
    <xf numFmtId="39" fontId="4" fillId="0" borderId="7" xfId="1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1" xfId="0" applyFont="1" applyFill="1" applyBorder="1"/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wrapText="1"/>
    </xf>
    <xf numFmtId="165" fontId="4" fillId="6" borderId="7" xfId="1" applyNumberFormat="1" applyFont="1" applyFill="1" applyBorder="1" applyAlignment="1">
      <alignment horizontal="center" vertical="center"/>
    </xf>
    <xf numFmtId="165" fontId="4" fillId="6" borderId="9" xfId="1" applyNumberFormat="1" applyFont="1" applyFill="1" applyBorder="1" applyAlignment="1">
      <alignment horizontal="center" vertical="center"/>
    </xf>
    <xf numFmtId="0" fontId="4" fillId="0" borderId="16" xfId="0" applyFont="1" applyFill="1" applyBorder="1"/>
    <xf numFmtId="165" fontId="4" fillId="0" borderId="8" xfId="1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/>
    <xf numFmtId="0" fontId="4" fillId="0" borderId="10" xfId="0" applyFont="1" applyFill="1" applyBorder="1" applyAlignment="1">
      <alignment wrapText="1"/>
    </xf>
    <xf numFmtId="0" fontId="4" fillId="0" borderId="10" xfId="0" applyFont="1" applyFill="1" applyBorder="1" applyAlignment="1"/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1" xfId="0" applyFont="1" applyFill="1" applyBorder="1"/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1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vertical="center"/>
    </xf>
    <xf numFmtId="0" fontId="4" fillId="3" borderId="10" xfId="0" applyFont="1" applyFill="1" applyBorder="1" applyAlignment="1"/>
    <xf numFmtId="0" fontId="4" fillId="3" borderId="10" xfId="0" applyFont="1" applyFill="1" applyBorder="1"/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/>
    </xf>
    <xf numFmtId="0" fontId="4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left"/>
    </xf>
    <xf numFmtId="0" fontId="4" fillId="3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4" fillId="2" borderId="11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4" fillId="2" borderId="10" xfId="0" applyFont="1" applyFill="1" applyBorder="1"/>
    <xf numFmtId="0" fontId="4" fillId="2" borderId="10" xfId="0" applyFont="1" applyFill="1" applyBorder="1" applyAlignment="1"/>
    <xf numFmtId="165" fontId="4" fillId="0" borderId="7" xfId="1" applyNumberFormat="1" applyFont="1" applyFill="1" applyBorder="1" applyAlignment="1">
      <alignment horizontal="center" vertical="center"/>
    </xf>
    <xf numFmtId="165" fontId="4" fillId="3" borderId="7" xfId="1" applyNumberFormat="1" applyFont="1" applyFill="1" applyBorder="1" applyAlignment="1">
      <alignment horizontal="center" vertical="center"/>
    </xf>
    <xf numFmtId="165" fontId="4" fillId="0" borderId="12" xfId="1" applyNumberFormat="1" applyFont="1" applyFill="1" applyBorder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/>
    </xf>
    <xf numFmtId="165" fontId="4" fillId="0" borderId="9" xfId="1" applyNumberFormat="1" applyFont="1" applyFill="1" applyBorder="1" applyAlignment="1">
      <alignment horizontal="center" vertical="center"/>
    </xf>
    <xf numFmtId="165" fontId="4" fillId="3" borderId="9" xfId="1" applyNumberFormat="1" applyFont="1" applyFill="1" applyBorder="1" applyAlignment="1">
      <alignment horizontal="center" vertical="center"/>
    </xf>
    <xf numFmtId="165" fontId="4" fillId="2" borderId="9" xfId="1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1" xfId="0" applyFont="1" applyFill="1" applyBorder="1"/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wrapText="1"/>
    </xf>
    <xf numFmtId="165" fontId="4" fillId="4" borderId="7" xfId="1" applyNumberFormat="1" applyFont="1" applyFill="1" applyBorder="1" applyAlignment="1">
      <alignment horizontal="center" vertical="center"/>
    </xf>
    <xf numFmtId="165" fontId="4" fillId="4" borderId="9" xfId="1" applyNumberFormat="1" applyFont="1" applyFill="1" applyBorder="1" applyAlignment="1">
      <alignment horizontal="center" vertical="center"/>
    </xf>
    <xf numFmtId="165" fontId="4" fillId="5" borderId="7" xfId="1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/>
    </xf>
    <xf numFmtId="0" fontId="4" fillId="4" borderId="10" xfId="0" applyFont="1" applyFill="1" applyBorder="1" applyAlignment="1"/>
    <xf numFmtId="0" fontId="4" fillId="4" borderId="10" xfId="0" applyFont="1" applyFill="1" applyBorder="1"/>
    <xf numFmtId="0" fontId="4" fillId="6" borderId="11" xfId="0" applyFont="1" applyFill="1" applyBorder="1" applyAlignment="1">
      <alignment horizontal="left"/>
    </xf>
    <xf numFmtId="0" fontId="4" fillId="6" borderId="10" xfId="0" applyFont="1" applyFill="1" applyBorder="1" applyAlignment="1"/>
    <xf numFmtId="3" fontId="0" fillId="2" borderId="0" xfId="0" applyNumberFormat="1" applyFill="1"/>
    <xf numFmtId="9" fontId="0" fillId="2" borderId="0" xfId="2" applyFont="1" applyFill="1"/>
    <xf numFmtId="0" fontId="4" fillId="5" borderId="8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wrapText="1"/>
    </xf>
    <xf numFmtId="165" fontId="4" fillId="5" borderId="9" xfId="1" applyNumberFormat="1" applyFont="1" applyFill="1" applyBorder="1" applyAlignment="1">
      <alignment horizontal="center" vertical="center"/>
    </xf>
    <xf numFmtId="0" fontId="0" fillId="5" borderId="0" xfId="0" applyFill="1"/>
    <xf numFmtId="165" fontId="4" fillId="5" borderId="7" xfId="1" quotePrefix="1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/>
    <xf numFmtId="165" fontId="0" fillId="5" borderId="0" xfId="0" applyNumberFormat="1" applyFill="1"/>
    <xf numFmtId="0" fontId="4" fillId="5" borderId="11" xfId="0" applyFont="1" applyFill="1" applyBorder="1" applyAlignment="1">
      <alignment horizontal="left"/>
    </xf>
    <xf numFmtId="0" fontId="4" fillId="5" borderId="10" xfId="0" applyFont="1" applyFill="1" applyBorder="1"/>
    <xf numFmtId="0" fontId="4" fillId="5" borderId="10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2" borderId="7" xfId="0" applyFill="1" applyBorder="1"/>
    <xf numFmtId="165" fontId="9" fillId="2" borderId="7" xfId="1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4" fillId="4" borderId="12" xfId="0" applyFont="1" applyFill="1" applyBorder="1" applyAlignment="1">
      <alignment horizontal="center" vertical="center"/>
    </xf>
    <xf numFmtId="0" fontId="4" fillId="4" borderId="16" xfId="0" applyFont="1" applyFill="1" applyBorder="1"/>
    <xf numFmtId="165" fontId="4" fillId="4" borderId="12" xfId="1" applyNumberFormat="1" applyFont="1" applyFill="1" applyBorder="1" applyAlignment="1">
      <alignment horizontal="center" vertical="center"/>
    </xf>
    <xf numFmtId="165" fontId="9" fillId="0" borderId="7" xfId="1" applyNumberFormat="1" applyFont="1" applyFill="1" applyBorder="1" applyAlignment="1">
      <alignment horizontal="center" vertical="center"/>
    </xf>
    <xf numFmtId="165" fontId="9" fillId="4" borderId="7" xfId="1" applyNumberFormat="1" applyFont="1" applyFill="1" applyBorder="1" applyAlignment="1">
      <alignment horizontal="center" vertical="center"/>
    </xf>
    <xf numFmtId="165" fontId="9" fillId="6" borderId="7" xfId="1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10" fillId="4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center" vertical="top" wrapText="1"/>
    </xf>
    <xf numFmtId="0" fontId="0" fillId="4" borderId="0" xfId="0" applyFill="1"/>
    <xf numFmtId="165" fontId="0" fillId="4" borderId="0" xfId="0" applyNumberFormat="1" applyFill="1"/>
    <xf numFmtId="0" fontId="4" fillId="4" borderId="10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top" wrapText="1"/>
    </xf>
    <xf numFmtId="165" fontId="4" fillId="4" borderId="7" xfId="1" quotePrefix="1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wrapText="1"/>
    </xf>
    <xf numFmtId="0" fontId="0" fillId="4" borderId="15" xfId="0" applyFill="1" applyBorder="1"/>
    <xf numFmtId="165" fontId="4" fillId="4" borderId="8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1259"/>
  <sheetViews>
    <sheetView tabSelected="1" zoomScale="80" zoomScaleNormal="80" workbookViewId="0">
      <pane xSplit="1" ySplit="7" topLeftCell="B317" activePane="bottomRight" state="frozen"/>
      <selection pane="topRight" activeCell="B1" sqref="B1"/>
      <selection pane="bottomLeft" activeCell="A8" sqref="A8"/>
      <selection pane="bottomRight" activeCell="D334" sqref="D334"/>
    </sheetView>
  </sheetViews>
  <sheetFormatPr defaultRowHeight="15" x14ac:dyDescent="0.25"/>
  <cols>
    <col min="1" max="1" width="9.140625" style="1"/>
    <col min="2" max="2" width="9.140625" style="54"/>
    <col min="3" max="3" width="9.140625" style="1"/>
    <col min="4" max="4" width="13.7109375" style="1" customWidth="1"/>
    <col min="5" max="5" width="12" style="1" customWidth="1"/>
    <col min="6" max="6" width="25.42578125" style="1" customWidth="1"/>
    <col min="7" max="10" width="11.28515625" style="1" customWidth="1"/>
    <col min="11" max="13" width="11.28515625" style="54" customWidth="1"/>
    <col min="14" max="16" width="11.28515625" style="1" customWidth="1"/>
    <col min="17" max="17" width="8" style="1" customWidth="1"/>
    <col min="18" max="20" width="13" style="54" customWidth="1"/>
    <col min="21" max="21" width="13" style="1" customWidth="1"/>
    <col min="22" max="16384" width="9.140625" style="1"/>
  </cols>
  <sheetData>
    <row r="1" spans="2:22" ht="15" customHeight="1" thickBot="1" x14ac:dyDescent="0.3"/>
    <row r="2" spans="2:22" ht="15" customHeight="1" x14ac:dyDescent="0.25">
      <c r="B2" s="151" t="s">
        <v>696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7" t="s">
        <v>0</v>
      </c>
      <c r="P2" s="158"/>
    </row>
    <row r="3" spans="2:22" ht="15" customHeight="1" thickBot="1" x14ac:dyDescent="0.3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6"/>
      <c r="O3" s="159"/>
      <c r="P3" s="160"/>
      <c r="R3" s="2" t="s">
        <v>715</v>
      </c>
    </row>
    <row r="4" spans="2:22" ht="15" customHeight="1" x14ac:dyDescent="0.25"/>
    <row r="5" spans="2:22" x14ac:dyDescent="0.25">
      <c r="B5" s="17"/>
      <c r="D5" s="18" t="s">
        <v>1</v>
      </c>
      <c r="E5" s="18"/>
      <c r="F5" s="18"/>
      <c r="G5" s="18">
        <v>2013</v>
      </c>
      <c r="H5" s="18">
        <v>2014</v>
      </c>
      <c r="I5" s="17">
        <v>2015</v>
      </c>
      <c r="J5" s="17">
        <v>2016</v>
      </c>
      <c r="K5" s="17" t="s">
        <v>795</v>
      </c>
      <c r="L5" s="17" t="s">
        <v>796</v>
      </c>
      <c r="M5" s="133" t="s">
        <v>797</v>
      </c>
      <c r="N5" s="17" t="s">
        <v>798</v>
      </c>
      <c r="O5" s="17" t="s">
        <v>799</v>
      </c>
      <c r="P5" s="17" t="s">
        <v>800</v>
      </c>
      <c r="S5" s="122">
        <v>2017</v>
      </c>
      <c r="T5" s="123" t="s">
        <v>663</v>
      </c>
      <c r="U5" s="122" t="s">
        <v>662</v>
      </c>
    </row>
    <row r="6" spans="2:22" x14ac:dyDescent="0.25">
      <c r="B6" s="167" t="s">
        <v>2</v>
      </c>
      <c r="C6" s="165" t="s">
        <v>3</v>
      </c>
      <c r="D6" s="165" t="s">
        <v>4</v>
      </c>
      <c r="E6" s="163" t="s">
        <v>5</v>
      </c>
      <c r="F6" s="161" t="s">
        <v>6</v>
      </c>
      <c r="G6" s="29">
        <v>2013</v>
      </c>
      <c r="H6" s="29">
        <v>2014</v>
      </c>
      <c r="I6" s="29">
        <v>2015</v>
      </c>
      <c r="J6" s="29">
        <v>2016</v>
      </c>
      <c r="K6" s="29" t="s">
        <v>643</v>
      </c>
      <c r="L6" s="29" t="s">
        <v>643</v>
      </c>
      <c r="M6" s="134" t="s">
        <v>762</v>
      </c>
      <c r="N6" s="29" t="s">
        <v>761</v>
      </c>
      <c r="O6" s="29" t="s">
        <v>644</v>
      </c>
      <c r="P6" s="29" t="s">
        <v>644</v>
      </c>
      <c r="R6" s="29" t="s">
        <v>655</v>
      </c>
      <c r="S6" s="29" t="s">
        <v>657</v>
      </c>
      <c r="T6" s="29" t="s">
        <v>657</v>
      </c>
      <c r="U6" s="29" t="s">
        <v>657</v>
      </c>
    </row>
    <row r="7" spans="2:22" ht="22.5" x14ac:dyDescent="0.25">
      <c r="B7" s="168"/>
      <c r="C7" s="166"/>
      <c r="D7" s="166"/>
      <c r="E7" s="164"/>
      <c r="F7" s="162"/>
      <c r="G7" s="29" t="s">
        <v>640</v>
      </c>
      <c r="H7" s="29" t="s">
        <v>641</v>
      </c>
      <c r="I7" s="29" t="s">
        <v>641</v>
      </c>
      <c r="J7" s="29" t="s">
        <v>641</v>
      </c>
      <c r="K7" s="29" t="s">
        <v>642</v>
      </c>
      <c r="L7" s="29" t="s">
        <v>642</v>
      </c>
      <c r="M7" s="29" t="s">
        <v>642</v>
      </c>
      <c r="N7" s="29" t="s">
        <v>642</v>
      </c>
      <c r="O7" s="29" t="s">
        <v>642</v>
      </c>
      <c r="P7" s="29" t="s">
        <v>645</v>
      </c>
      <c r="R7" s="29" t="s">
        <v>681</v>
      </c>
      <c r="S7" s="29" t="s">
        <v>682</v>
      </c>
      <c r="T7" s="29" t="s">
        <v>683</v>
      </c>
      <c r="U7" s="29" t="s">
        <v>656</v>
      </c>
    </row>
    <row r="8" spans="2:22" x14ac:dyDescent="0.25">
      <c r="B8" s="83">
        <v>1</v>
      </c>
      <c r="C8" s="36" t="s">
        <v>7</v>
      </c>
      <c r="D8" s="66" t="s">
        <v>8</v>
      </c>
      <c r="E8" s="38" t="s">
        <v>9</v>
      </c>
      <c r="F8" s="39" t="s">
        <v>10</v>
      </c>
      <c r="G8" s="35">
        <v>25</v>
      </c>
      <c r="H8" s="35">
        <v>0</v>
      </c>
      <c r="I8" s="40">
        <v>0</v>
      </c>
      <c r="J8" s="35">
        <v>0</v>
      </c>
      <c r="K8" s="89">
        <v>0</v>
      </c>
      <c r="L8" s="89">
        <v>0</v>
      </c>
      <c r="M8" s="89">
        <v>0</v>
      </c>
      <c r="N8" s="35">
        <v>0</v>
      </c>
      <c r="O8" s="35">
        <v>0</v>
      </c>
      <c r="P8" s="35">
        <v>0</v>
      </c>
      <c r="R8" s="89">
        <v>0</v>
      </c>
      <c r="S8" s="89">
        <f t="shared" ref="S8:S13" si="0">N8*R8</f>
        <v>0</v>
      </c>
      <c r="T8" s="89">
        <f t="shared" ref="T8:T13" si="1">O8*R8</f>
        <v>0</v>
      </c>
      <c r="U8" s="35">
        <f t="shared" ref="U8:U13" si="2">P8*R8</f>
        <v>0</v>
      </c>
    </row>
    <row r="9" spans="2:22" x14ac:dyDescent="0.25">
      <c r="B9" s="83">
        <v>2</v>
      </c>
      <c r="C9" s="36" t="s">
        <v>7</v>
      </c>
      <c r="D9" s="69" t="s">
        <v>11</v>
      </c>
      <c r="E9" s="38" t="s">
        <v>9</v>
      </c>
      <c r="F9" s="39" t="s">
        <v>12</v>
      </c>
      <c r="G9" s="35">
        <v>50</v>
      </c>
      <c r="H9" s="35">
        <v>0</v>
      </c>
      <c r="I9" s="40">
        <v>0</v>
      </c>
      <c r="J9" s="35">
        <v>0</v>
      </c>
      <c r="K9" s="89">
        <v>0</v>
      </c>
      <c r="L9" s="89">
        <v>0</v>
      </c>
      <c r="M9" s="89">
        <v>0</v>
      </c>
      <c r="N9" s="35">
        <v>0</v>
      </c>
      <c r="O9" s="35">
        <v>0</v>
      </c>
      <c r="P9" s="35">
        <v>0</v>
      </c>
      <c r="R9" s="89">
        <v>0</v>
      </c>
      <c r="S9" s="89">
        <f t="shared" si="0"/>
        <v>0</v>
      </c>
      <c r="T9" s="89">
        <f t="shared" si="1"/>
        <v>0</v>
      </c>
      <c r="U9" s="89">
        <f t="shared" si="2"/>
        <v>0</v>
      </c>
    </row>
    <row r="10" spans="2:22" x14ac:dyDescent="0.25">
      <c r="B10" s="83">
        <v>3</v>
      </c>
      <c r="C10" s="32" t="s">
        <v>7</v>
      </c>
      <c r="D10" s="60" t="s">
        <v>13</v>
      </c>
      <c r="E10" s="30" t="s">
        <v>9</v>
      </c>
      <c r="F10" s="31" t="s">
        <v>12</v>
      </c>
      <c r="G10" s="27">
        <v>0</v>
      </c>
      <c r="H10" s="27">
        <v>25</v>
      </c>
      <c r="I10" s="28">
        <v>0</v>
      </c>
      <c r="J10" s="27">
        <v>0</v>
      </c>
      <c r="K10" s="88">
        <v>0</v>
      </c>
      <c r="L10" s="88">
        <v>0</v>
      </c>
      <c r="M10" s="88">
        <v>0</v>
      </c>
      <c r="N10" s="27">
        <f>SUM(L10+M10)</f>
        <v>0</v>
      </c>
      <c r="O10" s="27">
        <v>0</v>
      </c>
      <c r="P10" s="27">
        <v>0</v>
      </c>
      <c r="R10" s="88">
        <v>0</v>
      </c>
      <c r="S10" s="88">
        <f t="shared" si="0"/>
        <v>0</v>
      </c>
      <c r="T10" s="88">
        <f t="shared" si="1"/>
        <v>0</v>
      </c>
      <c r="U10" s="27">
        <f t="shared" si="2"/>
        <v>0</v>
      </c>
      <c r="V10" s="1" t="s">
        <v>791</v>
      </c>
    </row>
    <row r="11" spans="2:22" x14ac:dyDescent="0.25">
      <c r="B11" s="83">
        <v>4</v>
      </c>
      <c r="C11" s="65" t="s">
        <v>7</v>
      </c>
      <c r="D11" s="66" t="s">
        <v>14</v>
      </c>
      <c r="E11" s="67" t="s">
        <v>15</v>
      </c>
      <c r="F11" s="68" t="s">
        <v>16</v>
      </c>
      <c r="G11" s="89">
        <v>11.34</v>
      </c>
      <c r="H11" s="89">
        <v>0</v>
      </c>
      <c r="I11" s="93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R11" s="89">
        <v>0</v>
      </c>
      <c r="S11" s="89">
        <f t="shared" si="0"/>
        <v>0</v>
      </c>
      <c r="T11" s="89">
        <f t="shared" si="1"/>
        <v>0</v>
      </c>
      <c r="U11" s="89">
        <f t="shared" si="2"/>
        <v>0</v>
      </c>
    </row>
    <row r="12" spans="2:22" x14ac:dyDescent="0.25">
      <c r="B12" s="83">
        <v>5</v>
      </c>
      <c r="C12" s="32" t="s">
        <v>17</v>
      </c>
      <c r="D12" s="33" t="s">
        <v>18</v>
      </c>
      <c r="E12" s="3" t="s">
        <v>19</v>
      </c>
      <c r="F12" s="58" t="s">
        <v>20</v>
      </c>
      <c r="G12" s="27">
        <v>350</v>
      </c>
      <c r="H12" s="21">
        <v>100</v>
      </c>
      <c r="I12" s="23">
        <v>0</v>
      </c>
      <c r="J12" s="25">
        <v>0</v>
      </c>
      <c r="K12" s="88">
        <v>0</v>
      </c>
      <c r="L12" s="88">
        <v>0</v>
      </c>
      <c r="M12" s="88">
        <v>0</v>
      </c>
      <c r="N12" s="88">
        <f>SUM(L12+M12)</f>
        <v>0</v>
      </c>
      <c r="O12" s="27">
        <v>0</v>
      </c>
      <c r="P12" s="27">
        <v>0</v>
      </c>
      <c r="R12" s="88">
        <v>0</v>
      </c>
      <c r="S12" s="88">
        <f t="shared" si="0"/>
        <v>0</v>
      </c>
      <c r="T12" s="88">
        <f t="shared" si="1"/>
        <v>0</v>
      </c>
      <c r="U12" s="88">
        <f t="shared" si="2"/>
        <v>0</v>
      </c>
    </row>
    <row r="13" spans="2:22" x14ac:dyDescent="0.25">
      <c r="B13" s="83">
        <v>6</v>
      </c>
      <c r="C13" s="65" t="s">
        <v>17</v>
      </c>
      <c r="D13" s="66" t="s">
        <v>21</v>
      </c>
      <c r="E13" s="67" t="s">
        <v>19</v>
      </c>
      <c r="F13" s="70" t="s">
        <v>20</v>
      </c>
      <c r="G13" s="89">
        <v>0</v>
      </c>
      <c r="H13" s="89">
        <v>0</v>
      </c>
      <c r="I13" s="93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R13" s="89">
        <v>0</v>
      </c>
      <c r="S13" s="89">
        <f t="shared" si="0"/>
        <v>0</v>
      </c>
      <c r="T13" s="89">
        <f t="shared" si="1"/>
        <v>0</v>
      </c>
      <c r="U13" s="89">
        <f t="shared" si="2"/>
        <v>0</v>
      </c>
    </row>
    <row r="14" spans="2:22" x14ac:dyDescent="0.25">
      <c r="B14" s="83">
        <v>7</v>
      </c>
      <c r="C14" s="59" t="s">
        <v>7</v>
      </c>
      <c r="D14" s="61" t="s">
        <v>22</v>
      </c>
      <c r="E14" s="55" t="s">
        <v>19</v>
      </c>
      <c r="F14" s="58" t="s">
        <v>20</v>
      </c>
      <c r="G14" s="88">
        <v>500</v>
      </c>
      <c r="H14" s="88">
        <v>500</v>
      </c>
      <c r="I14" s="92">
        <v>475</v>
      </c>
      <c r="J14" s="88">
        <v>300</v>
      </c>
      <c r="K14" s="88"/>
      <c r="L14" s="88"/>
      <c r="M14" s="88"/>
      <c r="N14" s="88">
        <f t="shared" ref="N14:N17" si="3">SUM(L14+M14)</f>
        <v>0</v>
      </c>
      <c r="O14" s="88">
        <v>300</v>
      </c>
      <c r="P14" s="88"/>
      <c r="R14" s="88">
        <v>28</v>
      </c>
      <c r="S14" s="88">
        <f t="shared" ref="S14:S18" si="4">N14*R14</f>
        <v>0</v>
      </c>
      <c r="T14" s="88">
        <f t="shared" ref="T14:T18" si="5">O14*R14</f>
        <v>8400</v>
      </c>
      <c r="U14" s="88">
        <f t="shared" ref="U14:U18" si="6">P14*R14</f>
        <v>0</v>
      </c>
      <c r="V14" s="1" t="s">
        <v>729</v>
      </c>
    </row>
    <row r="15" spans="2:22" x14ac:dyDescent="0.25">
      <c r="B15" s="83">
        <v>8</v>
      </c>
      <c r="C15" s="59" t="s">
        <v>17</v>
      </c>
      <c r="D15" s="61" t="s">
        <v>24</v>
      </c>
      <c r="E15" s="55" t="s">
        <v>25</v>
      </c>
      <c r="F15" s="57" t="s">
        <v>26</v>
      </c>
      <c r="G15" s="88"/>
      <c r="H15" s="88"/>
      <c r="I15" s="92">
        <v>1</v>
      </c>
      <c r="J15" s="88">
        <v>0</v>
      </c>
      <c r="K15" s="88"/>
      <c r="L15" s="88"/>
      <c r="M15" s="88"/>
      <c r="N15" s="88">
        <f t="shared" si="3"/>
        <v>0</v>
      </c>
      <c r="O15" s="88">
        <v>0</v>
      </c>
      <c r="P15" s="88">
        <v>2</v>
      </c>
      <c r="Q15" s="41">
        <f>N15-O15</f>
        <v>0</v>
      </c>
      <c r="R15" s="88">
        <v>507</v>
      </c>
      <c r="S15" s="88">
        <f t="shared" si="4"/>
        <v>0</v>
      </c>
      <c r="T15" s="88">
        <f t="shared" si="5"/>
        <v>0</v>
      </c>
      <c r="U15" s="88">
        <f t="shared" si="6"/>
        <v>1014</v>
      </c>
    </row>
    <row r="16" spans="2:22" x14ac:dyDescent="0.25">
      <c r="B16" s="83">
        <v>9</v>
      </c>
      <c r="C16" s="59" t="s">
        <v>23</v>
      </c>
      <c r="D16" s="61" t="s">
        <v>27</v>
      </c>
      <c r="E16" s="55" t="s">
        <v>25</v>
      </c>
      <c r="F16" s="57" t="s">
        <v>28</v>
      </c>
      <c r="G16" s="88"/>
      <c r="H16" s="88"/>
      <c r="I16" s="92"/>
      <c r="J16" s="88">
        <v>0</v>
      </c>
      <c r="K16" s="88"/>
      <c r="L16" s="88"/>
      <c r="M16" s="88"/>
      <c r="N16" s="88">
        <f t="shared" si="3"/>
        <v>0</v>
      </c>
      <c r="O16" s="88">
        <v>0</v>
      </c>
      <c r="P16" s="88">
        <v>0</v>
      </c>
      <c r="Q16" s="41">
        <f t="shared" ref="Q16:Q17" si="7">N16-O16</f>
        <v>0</v>
      </c>
      <c r="R16" s="88">
        <v>580</v>
      </c>
      <c r="S16" s="88">
        <f t="shared" si="4"/>
        <v>0</v>
      </c>
      <c r="T16" s="88">
        <f t="shared" si="5"/>
        <v>0</v>
      </c>
      <c r="U16" s="88">
        <f t="shared" si="6"/>
        <v>0</v>
      </c>
      <c r="V16" s="1" t="s">
        <v>727</v>
      </c>
    </row>
    <row r="17" spans="2:22" x14ac:dyDescent="0.25">
      <c r="B17" s="83">
        <v>10</v>
      </c>
      <c r="C17" s="59" t="s">
        <v>23</v>
      </c>
      <c r="D17" s="61" t="s">
        <v>27</v>
      </c>
      <c r="E17" s="55" t="s">
        <v>25</v>
      </c>
      <c r="F17" s="44" t="s">
        <v>29</v>
      </c>
      <c r="G17" s="88"/>
      <c r="H17" s="88"/>
      <c r="I17" s="92"/>
      <c r="J17" s="88">
        <v>32</v>
      </c>
      <c r="K17" s="88"/>
      <c r="L17" s="88"/>
      <c r="M17" s="88"/>
      <c r="N17" s="88">
        <f t="shared" si="3"/>
        <v>0</v>
      </c>
      <c r="O17" s="88">
        <v>50</v>
      </c>
      <c r="P17" s="88">
        <v>50</v>
      </c>
      <c r="Q17" s="41">
        <f t="shared" si="7"/>
        <v>-50</v>
      </c>
      <c r="R17" s="88">
        <v>408</v>
      </c>
      <c r="S17" s="88">
        <f t="shared" si="4"/>
        <v>0</v>
      </c>
      <c r="T17" s="88">
        <f t="shared" si="5"/>
        <v>20400</v>
      </c>
      <c r="U17" s="88">
        <f t="shared" si="6"/>
        <v>20400</v>
      </c>
      <c r="V17" s="1" t="s">
        <v>727</v>
      </c>
    </row>
    <row r="18" spans="2:22" s="54" customFormat="1" x14ac:dyDescent="0.25">
      <c r="B18" s="83">
        <v>11</v>
      </c>
      <c r="C18" s="84" t="s">
        <v>17</v>
      </c>
      <c r="D18" s="85" t="s">
        <v>30</v>
      </c>
      <c r="E18" s="81" t="s">
        <v>25</v>
      </c>
      <c r="F18" s="82" t="s">
        <v>31</v>
      </c>
      <c r="G18" s="91"/>
      <c r="H18" s="91">
        <v>3</v>
      </c>
      <c r="I18" s="94">
        <v>3</v>
      </c>
      <c r="J18" s="91">
        <v>2</v>
      </c>
      <c r="K18" s="91"/>
      <c r="L18" s="91"/>
      <c r="M18" s="91"/>
      <c r="N18" s="91">
        <f>SUM(L18+M18)</f>
        <v>0</v>
      </c>
      <c r="O18" s="91">
        <v>4</v>
      </c>
      <c r="P18" s="91">
        <v>2</v>
      </c>
      <c r="R18" s="91">
        <v>750</v>
      </c>
      <c r="S18" s="91">
        <f t="shared" si="4"/>
        <v>0</v>
      </c>
      <c r="T18" s="91">
        <f t="shared" si="5"/>
        <v>3000</v>
      </c>
      <c r="U18" s="91">
        <f t="shared" si="6"/>
        <v>1500</v>
      </c>
    </row>
    <row r="19" spans="2:22" x14ac:dyDescent="0.25">
      <c r="B19" s="83">
        <v>12</v>
      </c>
      <c r="C19" s="65" t="s">
        <v>23</v>
      </c>
      <c r="D19" s="66" t="s">
        <v>32</v>
      </c>
      <c r="E19" s="67" t="s">
        <v>25</v>
      </c>
      <c r="F19" s="68" t="s">
        <v>33</v>
      </c>
      <c r="G19" s="89"/>
      <c r="H19" s="89">
        <v>1</v>
      </c>
      <c r="I19" s="93">
        <v>0</v>
      </c>
      <c r="J19" s="89">
        <v>0</v>
      </c>
      <c r="K19" s="89"/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41">
        <f t="shared" ref="Q19:Q21" si="8">N19-O19</f>
        <v>0</v>
      </c>
      <c r="R19" s="89">
        <v>435</v>
      </c>
      <c r="S19" s="89">
        <f t="shared" ref="S19:S22" si="9">N19*R19</f>
        <v>0</v>
      </c>
      <c r="T19" s="89">
        <f t="shared" ref="T19:T22" si="10">O19*R19</f>
        <v>0</v>
      </c>
      <c r="U19" s="89">
        <f t="shared" ref="U19:U22" si="11">P19*R19</f>
        <v>0</v>
      </c>
      <c r="V19" s="1" t="s">
        <v>728</v>
      </c>
    </row>
    <row r="20" spans="2:22" x14ac:dyDescent="0.25">
      <c r="B20" s="83">
        <v>13</v>
      </c>
      <c r="C20" s="59" t="s">
        <v>23</v>
      </c>
      <c r="D20" s="66" t="s">
        <v>32</v>
      </c>
      <c r="E20" s="67" t="s">
        <v>25</v>
      </c>
      <c r="F20" s="68" t="s">
        <v>34</v>
      </c>
      <c r="G20" s="89">
        <v>2</v>
      </c>
      <c r="H20" s="89">
        <v>3</v>
      </c>
      <c r="I20" s="93">
        <v>2</v>
      </c>
      <c r="J20" s="89">
        <v>0</v>
      </c>
      <c r="K20" s="89"/>
      <c r="L20" s="89">
        <v>0</v>
      </c>
      <c r="M20" s="89">
        <v>0</v>
      </c>
      <c r="N20" s="89">
        <v>0</v>
      </c>
      <c r="O20" s="89">
        <v>0</v>
      </c>
      <c r="P20" s="89">
        <v>0</v>
      </c>
      <c r="Q20" s="41">
        <f t="shared" si="8"/>
        <v>0</v>
      </c>
      <c r="R20" s="89">
        <v>435</v>
      </c>
      <c r="S20" s="89">
        <f t="shared" si="9"/>
        <v>0</v>
      </c>
      <c r="T20" s="89">
        <f t="shared" si="10"/>
        <v>0</v>
      </c>
      <c r="U20" s="89">
        <f t="shared" si="11"/>
        <v>0</v>
      </c>
      <c r="V20" s="1" t="s">
        <v>728</v>
      </c>
    </row>
    <row r="21" spans="2:22" s="54" customFormat="1" x14ac:dyDescent="0.25">
      <c r="B21" s="83">
        <v>14</v>
      </c>
      <c r="C21" s="84" t="s">
        <v>17</v>
      </c>
      <c r="D21" s="85" t="s">
        <v>24</v>
      </c>
      <c r="E21" s="81" t="s">
        <v>25</v>
      </c>
      <c r="F21" s="82" t="s">
        <v>34</v>
      </c>
      <c r="G21" s="91"/>
      <c r="H21" s="91"/>
      <c r="I21" s="94">
        <v>2</v>
      </c>
      <c r="J21" s="91">
        <v>0</v>
      </c>
      <c r="K21" s="91"/>
      <c r="L21" s="91"/>
      <c r="M21" s="91"/>
      <c r="N21" s="91">
        <f t="shared" ref="N21:N22" si="12">SUM(L21+M21)</f>
        <v>0</v>
      </c>
      <c r="O21" s="91"/>
      <c r="P21" s="91">
        <v>2</v>
      </c>
      <c r="Q21" s="41">
        <f t="shared" si="8"/>
        <v>0</v>
      </c>
      <c r="R21" s="91">
        <v>435</v>
      </c>
      <c r="S21" s="91">
        <f t="shared" si="9"/>
        <v>0</v>
      </c>
      <c r="T21" s="91">
        <f t="shared" si="10"/>
        <v>0</v>
      </c>
      <c r="U21" s="91">
        <f t="shared" si="11"/>
        <v>870</v>
      </c>
    </row>
    <row r="22" spans="2:22" s="54" customFormat="1" x14ac:dyDescent="0.25">
      <c r="B22" s="83">
        <v>15</v>
      </c>
      <c r="C22" s="84" t="s">
        <v>7</v>
      </c>
      <c r="D22" s="85" t="s">
        <v>35</v>
      </c>
      <c r="E22" s="81" t="s">
        <v>25</v>
      </c>
      <c r="F22" s="82" t="s">
        <v>36</v>
      </c>
      <c r="G22" s="91">
        <v>2</v>
      </c>
      <c r="H22" s="91">
        <v>1</v>
      </c>
      <c r="I22" s="94">
        <v>3</v>
      </c>
      <c r="J22" s="91">
        <v>7</v>
      </c>
      <c r="K22" s="91"/>
      <c r="L22" s="91"/>
      <c r="M22" s="91"/>
      <c r="N22" s="91">
        <f t="shared" si="12"/>
        <v>0</v>
      </c>
      <c r="O22" s="91">
        <v>8</v>
      </c>
      <c r="P22" s="91">
        <v>5</v>
      </c>
      <c r="R22" s="91">
        <v>1180</v>
      </c>
      <c r="S22" s="91">
        <f t="shared" si="9"/>
        <v>0</v>
      </c>
      <c r="T22" s="91">
        <f t="shared" si="10"/>
        <v>9440</v>
      </c>
      <c r="U22" s="91">
        <f t="shared" si="11"/>
        <v>5900</v>
      </c>
      <c r="V22" s="54" t="s">
        <v>727</v>
      </c>
    </row>
    <row r="23" spans="2:22" s="54" customFormat="1" x14ac:dyDescent="0.25">
      <c r="B23" s="83">
        <v>16</v>
      </c>
      <c r="C23" s="84" t="s">
        <v>23</v>
      </c>
      <c r="D23" s="85" t="s">
        <v>37</v>
      </c>
      <c r="E23" s="81" t="s">
        <v>25</v>
      </c>
      <c r="F23" s="82" t="s">
        <v>36</v>
      </c>
      <c r="G23" s="91"/>
      <c r="H23" s="91"/>
      <c r="I23" s="94"/>
      <c r="J23" s="91">
        <v>0</v>
      </c>
      <c r="K23" s="91"/>
      <c r="L23" s="91"/>
      <c r="M23" s="91"/>
      <c r="N23" s="91">
        <f>SUM(L23+M23)</f>
        <v>0</v>
      </c>
      <c r="O23" s="91"/>
      <c r="P23" s="91">
        <v>2</v>
      </c>
      <c r="Q23" s="41">
        <f>N23-O23</f>
        <v>0</v>
      </c>
      <c r="R23" s="91">
        <v>1090</v>
      </c>
      <c r="S23" s="91">
        <f t="shared" ref="S23:S26" si="13">N23*R23</f>
        <v>0</v>
      </c>
      <c r="T23" s="91">
        <f t="shared" ref="T23:T26" si="14">O23*R23</f>
        <v>0</v>
      </c>
      <c r="U23" s="91">
        <f t="shared" ref="U23:U26" si="15">P23*R23</f>
        <v>2180</v>
      </c>
    </row>
    <row r="24" spans="2:22" x14ac:dyDescent="0.25">
      <c r="B24" s="83">
        <v>17</v>
      </c>
      <c r="C24" s="36" t="s">
        <v>7</v>
      </c>
      <c r="D24" s="37" t="s">
        <v>38</v>
      </c>
      <c r="E24" s="38" t="s">
        <v>39</v>
      </c>
      <c r="F24" s="12" t="s">
        <v>40</v>
      </c>
      <c r="G24" s="35">
        <v>400</v>
      </c>
      <c r="H24" s="35">
        <v>0</v>
      </c>
      <c r="I24" s="40">
        <v>0</v>
      </c>
      <c r="J24" s="35">
        <v>0</v>
      </c>
      <c r="K24" s="89">
        <v>0</v>
      </c>
      <c r="L24" s="89">
        <v>0</v>
      </c>
      <c r="M24" s="89">
        <v>0</v>
      </c>
      <c r="N24" s="35">
        <v>0</v>
      </c>
      <c r="O24" s="35">
        <v>0</v>
      </c>
      <c r="P24" s="35">
        <v>0</v>
      </c>
      <c r="R24" s="89">
        <v>0</v>
      </c>
      <c r="S24" s="89">
        <f t="shared" si="13"/>
        <v>0</v>
      </c>
      <c r="T24" s="89">
        <f t="shared" si="14"/>
        <v>0</v>
      </c>
      <c r="U24" s="89">
        <f t="shared" si="15"/>
        <v>0</v>
      </c>
    </row>
    <row r="25" spans="2:22" x14ac:dyDescent="0.25">
      <c r="B25" s="83">
        <v>18</v>
      </c>
      <c r="C25" s="36" t="s">
        <v>7</v>
      </c>
      <c r="D25" s="37" t="s">
        <v>41</v>
      </c>
      <c r="E25" s="38" t="s">
        <v>39</v>
      </c>
      <c r="F25" s="12" t="s">
        <v>40</v>
      </c>
      <c r="G25" s="35">
        <v>0</v>
      </c>
      <c r="H25" s="35">
        <v>0</v>
      </c>
      <c r="I25" s="40">
        <v>0</v>
      </c>
      <c r="J25" s="35">
        <v>0</v>
      </c>
      <c r="K25" s="89">
        <v>0</v>
      </c>
      <c r="L25" s="89">
        <v>0</v>
      </c>
      <c r="M25" s="89">
        <v>0</v>
      </c>
      <c r="N25" s="35">
        <v>0</v>
      </c>
      <c r="O25" s="35">
        <v>0</v>
      </c>
      <c r="P25" s="35">
        <v>0</v>
      </c>
      <c r="R25" s="89">
        <v>0</v>
      </c>
      <c r="S25" s="89">
        <f t="shared" si="13"/>
        <v>0</v>
      </c>
      <c r="T25" s="89">
        <f t="shared" si="14"/>
        <v>0</v>
      </c>
      <c r="U25" s="89">
        <f t="shared" si="15"/>
        <v>0</v>
      </c>
    </row>
    <row r="26" spans="2:22" x14ac:dyDescent="0.25">
      <c r="B26" s="83">
        <v>19</v>
      </c>
      <c r="C26" s="36" t="s">
        <v>7</v>
      </c>
      <c r="D26" s="37" t="s">
        <v>14</v>
      </c>
      <c r="E26" s="38" t="s">
        <v>39</v>
      </c>
      <c r="F26" s="12" t="s">
        <v>42</v>
      </c>
      <c r="G26" s="35">
        <v>0</v>
      </c>
      <c r="H26" s="35">
        <v>0</v>
      </c>
      <c r="I26" s="40">
        <v>0</v>
      </c>
      <c r="J26" s="35">
        <v>0</v>
      </c>
      <c r="K26" s="89">
        <v>0</v>
      </c>
      <c r="L26" s="89">
        <v>0</v>
      </c>
      <c r="M26" s="89">
        <v>0</v>
      </c>
      <c r="N26" s="35">
        <v>0</v>
      </c>
      <c r="O26" s="35">
        <v>0</v>
      </c>
      <c r="P26" s="35">
        <v>0</v>
      </c>
      <c r="R26" s="89">
        <v>0</v>
      </c>
      <c r="S26" s="89">
        <f t="shared" si="13"/>
        <v>0</v>
      </c>
      <c r="T26" s="89">
        <f t="shared" si="14"/>
        <v>0</v>
      </c>
      <c r="U26" s="89">
        <f t="shared" si="15"/>
        <v>0</v>
      </c>
    </row>
    <row r="27" spans="2:22" x14ac:dyDescent="0.25">
      <c r="B27" s="83">
        <v>20</v>
      </c>
      <c r="C27" s="32" t="s">
        <v>7</v>
      </c>
      <c r="D27" s="33" t="s">
        <v>43</v>
      </c>
      <c r="E27" s="30" t="s">
        <v>39</v>
      </c>
      <c r="F27" s="6" t="s">
        <v>44</v>
      </c>
      <c r="G27" s="27"/>
      <c r="H27" s="27">
        <v>36</v>
      </c>
      <c r="I27" s="28">
        <v>0</v>
      </c>
      <c r="J27" s="27">
        <v>0</v>
      </c>
      <c r="K27" s="88">
        <v>0</v>
      </c>
      <c r="L27" s="88">
        <v>0</v>
      </c>
      <c r="M27" s="88">
        <v>0</v>
      </c>
      <c r="N27" s="88">
        <f t="shared" ref="N27:N28" si="16">SUM(L27+M27)</f>
        <v>0</v>
      </c>
      <c r="O27" s="27">
        <v>0</v>
      </c>
      <c r="P27" s="27">
        <v>0</v>
      </c>
      <c r="R27" s="88">
        <v>0</v>
      </c>
      <c r="S27" s="88">
        <f t="shared" ref="S27:S31" si="17">N27*R27</f>
        <v>0</v>
      </c>
      <c r="T27" s="88">
        <f t="shared" ref="T27:T31" si="18">O27*R27</f>
        <v>0</v>
      </c>
      <c r="U27" s="88">
        <f t="shared" ref="U27:U31" si="19">P27*R27</f>
        <v>0</v>
      </c>
    </row>
    <row r="28" spans="2:22" x14ac:dyDescent="0.25">
      <c r="B28" s="83">
        <v>21</v>
      </c>
      <c r="C28" s="32" t="s">
        <v>7</v>
      </c>
      <c r="D28" s="33" t="s">
        <v>45</v>
      </c>
      <c r="E28" s="30" t="s">
        <v>39</v>
      </c>
      <c r="F28" s="6" t="s">
        <v>46</v>
      </c>
      <c r="G28" s="27">
        <v>2</v>
      </c>
      <c r="H28" s="27">
        <v>7</v>
      </c>
      <c r="I28" s="28">
        <v>0</v>
      </c>
      <c r="J28" s="27">
        <v>0</v>
      </c>
      <c r="K28" s="88">
        <v>0</v>
      </c>
      <c r="L28" s="88">
        <v>0</v>
      </c>
      <c r="M28" s="88">
        <v>0</v>
      </c>
      <c r="N28" s="88">
        <f t="shared" si="16"/>
        <v>0</v>
      </c>
      <c r="O28" s="27">
        <v>0</v>
      </c>
      <c r="P28" s="27">
        <v>0</v>
      </c>
      <c r="R28" s="88">
        <v>0</v>
      </c>
      <c r="S28" s="88">
        <f t="shared" si="17"/>
        <v>0</v>
      </c>
      <c r="T28" s="88">
        <f t="shared" si="18"/>
        <v>0</v>
      </c>
      <c r="U28" s="88">
        <f t="shared" si="19"/>
        <v>0</v>
      </c>
    </row>
    <row r="29" spans="2:22" x14ac:dyDescent="0.25">
      <c r="B29" s="83">
        <v>22</v>
      </c>
      <c r="C29" s="36" t="s">
        <v>7</v>
      </c>
      <c r="D29" s="37" t="s">
        <v>47</v>
      </c>
      <c r="E29" s="38" t="s">
        <v>39</v>
      </c>
      <c r="F29" s="12" t="s">
        <v>46</v>
      </c>
      <c r="G29" s="35">
        <v>0</v>
      </c>
      <c r="H29" s="35">
        <v>0</v>
      </c>
      <c r="I29" s="40">
        <v>0</v>
      </c>
      <c r="J29" s="35">
        <v>0</v>
      </c>
      <c r="K29" s="89">
        <v>0</v>
      </c>
      <c r="L29" s="89">
        <v>0</v>
      </c>
      <c r="M29" s="89">
        <v>0</v>
      </c>
      <c r="N29" s="35">
        <v>0</v>
      </c>
      <c r="O29" s="35">
        <v>0</v>
      </c>
      <c r="P29" s="35">
        <v>0</v>
      </c>
      <c r="R29" s="89">
        <v>0</v>
      </c>
      <c r="S29" s="89">
        <f t="shared" si="17"/>
        <v>0</v>
      </c>
      <c r="T29" s="89">
        <f t="shared" si="18"/>
        <v>0</v>
      </c>
      <c r="U29" s="89">
        <f t="shared" si="19"/>
        <v>0</v>
      </c>
    </row>
    <row r="30" spans="2:22" x14ac:dyDescent="0.25">
      <c r="B30" s="83">
        <v>23</v>
      </c>
      <c r="C30" s="36" t="s">
        <v>7</v>
      </c>
      <c r="D30" s="37" t="s">
        <v>47</v>
      </c>
      <c r="E30" s="38" t="s">
        <v>39</v>
      </c>
      <c r="F30" s="12" t="s">
        <v>48</v>
      </c>
      <c r="G30" s="35">
        <v>0</v>
      </c>
      <c r="H30" s="35">
        <v>0</v>
      </c>
      <c r="I30" s="40">
        <v>0</v>
      </c>
      <c r="J30" s="35">
        <v>0</v>
      </c>
      <c r="K30" s="89">
        <v>0</v>
      </c>
      <c r="L30" s="89">
        <v>0</v>
      </c>
      <c r="M30" s="89">
        <v>0</v>
      </c>
      <c r="N30" s="35">
        <v>0</v>
      </c>
      <c r="O30" s="35">
        <v>0</v>
      </c>
      <c r="P30" s="35">
        <v>0</v>
      </c>
      <c r="R30" s="89">
        <v>0</v>
      </c>
      <c r="S30" s="89">
        <f t="shared" si="17"/>
        <v>0</v>
      </c>
      <c r="T30" s="89">
        <f t="shared" si="18"/>
        <v>0</v>
      </c>
      <c r="U30" s="89">
        <f t="shared" si="19"/>
        <v>0</v>
      </c>
    </row>
    <row r="31" spans="2:22" x14ac:dyDescent="0.25">
      <c r="B31" s="83">
        <v>24</v>
      </c>
      <c r="C31" s="36" t="s">
        <v>23</v>
      </c>
      <c r="D31" s="37" t="s">
        <v>49</v>
      </c>
      <c r="E31" s="38" t="s">
        <v>39</v>
      </c>
      <c r="F31" s="13" t="s">
        <v>50</v>
      </c>
      <c r="G31" s="35">
        <v>20</v>
      </c>
      <c r="H31" s="35">
        <v>0</v>
      </c>
      <c r="I31" s="40">
        <v>0</v>
      </c>
      <c r="J31" s="35">
        <v>0</v>
      </c>
      <c r="K31" s="89">
        <v>0</v>
      </c>
      <c r="L31" s="89">
        <v>0</v>
      </c>
      <c r="M31" s="89">
        <v>0</v>
      </c>
      <c r="N31" s="35">
        <v>0</v>
      </c>
      <c r="O31" s="35">
        <v>0</v>
      </c>
      <c r="P31" s="35">
        <v>0</v>
      </c>
      <c r="Q31" s="41">
        <f>N31-O31</f>
        <v>0</v>
      </c>
      <c r="R31" s="89">
        <v>0</v>
      </c>
      <c r="S31" s="89">
        <f t="shared" si="17"/>
        <v>0</v>
      </c>
      <c r="T31" s="89">
        <f t="shared" si="18"/>
        <v>0</v>
      </c>
      <c r="U31" s="89">
        <f t="shared" si="19"/>
        <v>0</v>
      </c>
    </row>
    <row r="32" spans="2:22" x14ac:dyDescent="0.25">
      <c r="B32" s="83">
        <v>25</v>
      </c>
      <c r="C32" s="32" t="s">
        <v>7</v>
      </c>
      <c r="D32" s="33" t="s">
        <v>11</v>
      </c>
      <c r="E32" s="30" t="s">
        <v>39</v>
      </c>
      <c r="F32" s="6" t="s">
        <v>50</v>
      </c>
      <c r="G32" s="27"/>
      <c r="H32" s="27">
        <v>1</v>
      </c>
      <c r="I32" s="28">
        <v>0</v>
      </c>
      <c r="J32" s="27">
        <v>0</v>
      </c>
      <c r="K32" s="88">
        <v>0</v>
      </c>
      <c r="L32" s="88">
        <v>0</v>
      </c>
      <c r="M32" s="88">
        <v>0</v>
      </c>
      <c r="N32" s="88">
        <f t="shared" ref="N32" si="20">SUM(L32+M32)</f>
        <v>0</v>
      </c>
      <c r="O32" s="27">
        <v>0</v>
      </c>
      <c r="P32" s="27">
        <v>0</v>
      </c>
      <c r="R32" s="88">
        <v>0</v>
      </c>
      <c r="S32" s="88">
        <f t="shared" ref="S32:S34" si="21">N32*R32</f>
        <v>0</v>
      </c>
      <c r="T32" s="88">
        <f t="shared" ref="T32:T34" si="22">O32*R32</f>
        <v>0</v>
      </c>
      <c r="U32" s="88">
        <f t="shared" ref="U32:U34" si="23">P32*R32</f>
        <v>0</v>
      </c>
    </row>
    <row r="33" spans="2:22" x14ac:dyDescent="0.25">
      <c r="B33" s="83">
        <v>26</v>
      </c>
      <c r="C33" s="36" t="s">
        <v>7</v>
      </c>
      <c r="D33" s="37" t="s">
        <v>43</v>
      </c>
      <c r="E33" s="38" t="s">
        <v>39</v>
      </c>
      <c r="F33" s="13" t="s">
        <v>50</v>
      </c>
      <c r="G33" s="35">
        <v>0</v>
      </c>
      <c r="H33" s="35">
        <v>0</v>
      </c>
      <c r="I33" s="40">
        <v>0</v>
      </c>
      <c r="J33" s="35">
        <v>0</v>
      </c>
      <c r="K33" s="89">
        <v>0</v>
      </c>
      <c r="L33" s="89">
        <v>0</v>
      </c>
      <c r="M33" s="89">
        <v>0</v>
      </c>
      <c r="N33" s="35">
        <v>0</v>
      </c>
      <c r="O33" s="35">
        <v>0</v>
      </c>
      <c r="P33" s="35">
        <v>0</v>
      </c>
      <c r="R33" s="89">
        <v>0</v>
      </c>
      <c r="S33" s="89">
        <f t="shared" si="21"/>
        <v>0</v>
      </c>
      <c r="T33" s="89">
        <f t="shared" si="22"/>
        <v>0</v>
      </c>
      <c r="U33" s="89">
        <f t="shared" si="23"/>
        <v>0</v>
      </c>
    </row>
    <row r="34" spans="2:22" x14ac:dyDescent="0.25">
      <c r="B34" s="83">
        <v>27</v>
      </c>
      <c r="C34" s="36" t="s">
        <v>23</v>
      </c>
      <c r="D34" s="37" t="s">
        <v>51</v>
      </c>
      <c r="E34" s="38" t="s">
        <v>39</v>
      </c>
      <c r="F34" s="13" t="s">
        <v>50</v>
      </c>
      <c r="G34" s="35">
        <v>0</v>
      </c>
      <c r="H34" s="35">
        <v>0</v>
      </c>
      <c r="I34" s="40">
        <v>0</v>
      </c>
      <c r="J34" s="35">
        <v>0</v>
      </c>
      <c r="K34" s="89">
        <v>0</v>
      </c>
      <c r="L34" s="89">
        <v>0</v>
      </c>
      <c r="M34" s="89">
        <v>0</v>
      </c>
      <c r="N34" s="35">
        <v>0</v>
      </c>
      <c r="O34" s="35">
        <v>0</v>
      </c>
      <c r="P34" s="35">
        <v>0</v>
      </c>
      <c r="Q34" s="41">
        <f>N34-O34</f>
        <v>0</v>
      </c>
      <c r="R34" s="89">
        <v>0</v>
      </c>
      <c r="S34" s="89">
        <f t="shared" si="21"/>
        <v>0</v>
      </c>
      <c r="T34" s="89">
        <f t="shared" si="22"/>
        <v>0</v>
      </c>
      <c r="U34" s="89">
        <f t="shared" si="23"/>
        <v>0</v>
      </c>
    </row>
    <row r="35" spans="2:22" x14ac:dyDescent="0.25">
      <c r="B35" s="83">
        <v>28</v>
      </c>
      <c r="C35" s="32" t="s">
        <v>7</v>
      </c>
      <c r="D35" s="33" t="s">
        <v>52</v>
      </c>
      <c r="E35" s="30" t="s">
        <v>39</v>
      </c>
      <c r="F35" s="4" t="s">
        <v>50</v>
      </c>
      <c r="G35" s="27">
        <v>1</v>
      </c>
      <c r="H35" s="27">
        <v>1</v>
      </c>
      <c r="I35" s="28">
        <v>0</v>
      </c>
      <c r="J35" s="27">
        <v>0</v>
      </c>
      <c r="K35" s="88">
        <v>0</v>
      </c>
      <c r="L35" s="88">
        <v>0</v>
      </c>
      <c r="M35" s="88">
        <v>0</v>
      </c>
      <c r="N35" s="88">
        <f t="shared" ref="N35" si="24">SUM(L35+M35)</f>
        <v>0</v>
      </c>
      <c r="O35" s="27">
        <v>0</v>
      </c>
      <c r="P35" s="27">
        <v>0</v>
      </c>
      <c r="R35" s="88">
        <v>0</v>
      </c>
      <c r="S35" s="88">
        <f t="shared" ref="S35:S41" si="25">N35*R35</f>
        <v>0</v>
      </c>
      <c r="T35" s="88">
        <f t="shared" ref="T35:T41" si="26">O35*R35</f>
        <v>0</v>
      </c>
      <c r="U35" s="88">
        <f t="shared" ref="U35:U41" si="27">P35*R35</f>
        <v>0</v>
      </c>
    </row>
    <row r="36" spans="2:22" x14ac:dyDescent="0.25">
      <c r="B36" s="83">
        <v>29</v>
      </c>
      <c r="C36" s="36" t="s">
        <v>7</v>
      </c>
      <c r="D36" s="37" t="s">
        <v>53</v>
      </c>
      <c r="E36" s="38" t="s">
        <v>39</v>
      </c>
      <c r="F36" s="13" t="s">
        <v>50</v>
      </c>
      <c r="G36" s="35">
        <v>0</v>
      </c>
      <c r="H36" s="35">
        <v>0</v>
      </c>
      <c r="I36" s="40">
        <v>0</v>
      </c>
      <c r="J36" s="35">
        <v>0</v>
      </c>
      <c r="K36" s="89">
        <v>0</v>
      </c>
      <c r="L36" s="89">
        <v>0</v>
      </c>
      <c r="M36" s="89">
        <v>0</v>
      </c>
      <c r="N36" s="35">
        <v>0</v>
      </c>
      <c r="O36" s="35">
        <v>0</v>
      </c>
      <c r="P36" s="35">
        <v>0</v>
      </c>
      <c r="R36" s="89">
        <v>0</v>
      </c>
      <c r="S36" s="89">
        <f t="shared" si="25"/>
        <v>0</v>
      </c>
      <c r="T36" s="89">
        <f t="shared" si="26"/>
        <v>0</v>
      </c>
      <c r="U36" s="89">
        <f t="shared" si="27"/>
        <v>0</v>
      </c>
    </row>
    <row r="37" spans="2:22" x14ac:dyDescent="0.25">
      <c r="B37" s="83">
        <v>30</v>
      </c>
      <c r="C37" s="36" t="s">
        <v>23</v>
      </c>
      <c r="D37" s="37" t="s">
        <v>54</v>
      </c>
      <c r="E37" s="38" t="s">
        <v>39</v>
      </c>
      <c r="F37" s="13" t="s">
        <v>50</v>
      </c>
      <c r="G37" s="35">
        <v>0</v>
      </c>
      <c r="H37" s="35">
        <v>0</v>
      </c>
      <c r="I37" s="40">
        <v>0</v>
      </c>
      <c r="J37" s="35">
        <v>0</v>
      </c>
      <c r="K37" s="89">
        <v>0</v>
      </c>
      <c r="L37" s="89">
        <v>0</v>
      </c>
      <c r="M37" s="89">
        <v>0</v>
      </c>
      <c r="N37" s="35">
        <v>0</v>
      </c>
      <c r="O37" s="35">
        <v>0</v>
      </c>
      <c r="P37" s="35">
        <v>0</v>
      </c>
      <c r="Q37" s="41">
        <f t="shared" ref="Q37:Q40" si="28">N37-O37</f>
        <v>0</v>
      </c>
      <c r="R37" s="89">
        <v>0</v>
      </c>
      <c r="S37" s="89">
        <f t="shared" si="25"/>
        <v>0</v>
      </c>
      <c r="T37" s="89">
        <f t="shared" si="26"/>
        <v>0</v>
      </c>
      <c r="U37" s="89">
        <f t="shared" si="27"/>
        <v>0</v>
      </c>
    </row>
    <row r="38" spans="2:22" x14ac:dyDescent="0.25">
      <c r="B38" s="83">
        <v>31</v>
      </c>
      <c r="C38" s="36" t="s">
        <v>23</v>
      </c>
      <c r="D38" s="37" t="s">
        <v>55</v>
      </c>
      <c r="E38" s="38" t="s">
        <v>39</v>
      </c>
      <c r="F38" s="13" t="s">
        <v>50</v>
      </c>
      <c r="G38" s="35">
        <v>1</v>
      </c>
      <c r="H38" s="35">
        <v>0</v>
      </c>
      <c r="I38" s="40">
        <v>0</v>
      </c>
      <c r="J38" s="35">
        <v>0</v>
      </c>
      <c r="K38" s="89">
        <v>0</v>
      </c>
      <c r="L38" s="89">
        <v>0</v>
      </c>
      <c r="M38" s="89">
        <v>0</v>
      </c>
      <c r="N38" s="35">
        <v>0</v>
      </c>
      <c r="O38" s="35">
        <v>0</v>
      </c>
      <c r="P38" s="35">
        <v>0</v>
      </c>
      <c r="Q38" s="41">
        <f t="shared" si="28"/>
        <v>0</v>
      </c>
      <c r="R38" s="89">
        <v>0</v>
      </c>
      <c r="S38" s="89">
        <f t="shared" si="25"/>
        <v>0</v>
      </c>
      <c r="T38" s="89">
        <f t="shared" si="26"/>
        <v>0</v>
      </c>
      <c r="U38" s="89">
        <f t="shared" si="27"/>
        <v>0</v>
      </c>
    </row>
    <row r="39" spans="2:22" x14ac:dyDescent="0.25">
      <c r="B39" s="83">
        <v>32</v>
      </c>
      <c r="C39" s="9" t="s">
        <v>23</v>
      </c>
      <c r="D39" s="37" t="s">
        <v>56</v>
      </c>
      <c r="E39" s="11" t="s">
        <v>39</v>
      </c>
      <c r="F39" s="13" t="s">
        <v>57</v>
      </c>
      <c r="G39" s="20">
        <v>0</v>
      </c>
      <c r="H39" s="22">
        <v>0</v>
      </c>
      <c r="I39" s="24">
        <v>0</v>
      </c>
      <c r="J39" s="26">
        <v>0</v>
      </c>
      <c r="K39" s="89">
        <v>0</v>
      </c>
      <c r="L39" s="89">
        <v>0</v>
      </c>
      <c r="M39" s="89">
        <v>0</v>
      </c>
      <c r="N39" s="35">
        <v>0</v>
      </c>
      <c r="O39" s="35">
        <v>0</v>
      </c>
      <c r="P39" s="35">
        <v>0</v>
      </c>
      <c r="Q39" s="41">
        <f t="shared" si="28"/>
        <v>0</v>
      </c>
      <c r="R39" s="89">
        <v>0</v>
      </c>
      <c r="S39" s="89">
        <f t="shared" si="25"/>
        <v>0</v>
      </c>
      <c r="T39" s="89">
        <f t="shared" si="26"/>
        <v>0</v>
      </c>
      <c r="U39" s="89">
        <f t="shared" si="27"/>
        <v>0</v>
      </c>
    </row>
    <row r="40" spans="2:22" x14ac:dyDescent="0.25">
      <c r="B40" s="83">
        <v>33</v>
      </c>
      <c r="C40" s="36" t="s">
        <v>23</v>
      </c>
      <c r="D40" s="37" t="s">
        <v>58</v>
      </c>
      <c r="E40" s="38" t="s">
        <v>39</v>
      </c>
      <c r="F40" s="39" t="s">
        <v>57</v>
      </c>
      <c r="G40" s="35">
        <v>3</v>
      </c>
      <c r="H40" s="35">
        <v>0</v>
      </c>
      <c r="I40" s="40">
        <v>0</v>
      </c>
      <c r="J40" s="35">
        <v>0</v>
      </c>
      <c r="K40" s="89">
        <v>0</v>
      </c>
      <c r="L40" s="89">
        <v>0</v>
      </c>
      <c r="M40" s="89">
        <v>0</v>
      </c>
      <c r="N40" s="35">
        <v>0</v>
      </c>
      <c r="O40" s="35">
        <v>0</v>
      </c>
      <c r="P40" s="35">
        <v>0</v>
      </c>
      <c r="Q40" s="41">
        <f t="shared" si="28"/>
        <v>0</v>
      </c>
      <c r="R40" s="89">
        <v>0</v>
      </c>
      <c r="S40" s="89">
        <f t="shared" si="25"/>
        <v>0</v>
      </c>
      <c r="T40" s="89">
        <f t="shared" si="26"/>
        <v>0</v>
      </c>
      <c r="U40" s="89">
        <f t="shared" si="27"/>
        <v>0</v>
      </c>
    </row>
    <row r="41" spans="2:22" x14ac:dyDescent="0.25">
      <c r="B41" s="83">
        <v>34</v>
      </c>
      <c r="C41" s="36" t="s">
        <v>7</v>
      </c>
      <c r="D41" s="37" t="s">
        <v>22</v>
      </c>
      <c r="E41" s="38" t="s">
        <v>39</v>
      </c>
      <c r="F41" s="13" t="s">
        <v>57</v>
      </c>
      <c r="G41" s="35">
        <v>2</v>
      </c>
      <c r="H41" s="35">
        <v>0</v>
      </c>
      <c r="I41" s="40">
        <v>0</v>
      </c>
      <c r="J41" s="35">
        <v>0</v>
      </c>
      <c r="K41" s="89">
        <v>0</v>
      </c>
      <c r="L41" s="89">
        <v>0</v>
      </c>
      <c r="M41" s="89">
        <v>0</v>
      </c>
      <c r="N41" s="35">
        <v>0</v>
      </c>
      <c r="O41" s="35">
        <v>0</v>
      </c>
      <c r="P41" s="35">
        <v>0</v>
      </c>
      <c r="R41" s="89">
        <v>0</v>
      </c>
      <c r="S41" s="89">
        <f t="shared" si="25"/>
        <v>0</v>
      </c>
      <c r="T41" s="89">
        <f t="shared" si="26"/>
        <v>0</v>
      </c>
      <c r="U41" s="89">
        <f t="shared" si="27"/>
        <v>0</v>
      </c>
    </row>
    <row r="42" spans="2:22" x14ac:dyDescent="0.25">
      <c r="B42" s="83">
        <v>35</v>
      </c>
      <c r="C42" s="32" t="s">
        <v>7</v>
      </c>
      <c r="D42" s="33" t="s">
        <v>52</v>
      </c>
      <c r="E42" s="30" t="s">
        <v>39</v>
      </c>
      <c r="F42" s="4" t="s">
        <v>57</v>
      </c>
      <c r="G42" s="27">
        <v>3</v>
      </c>
      <c r="H42" s="27">
        <v>1</v>
      </c>
      <c r="I42" s="28">
        <v>0</v>
      </c>
      <c r="J42" s="27">
        <v>0</v>
      </c>
      <c r="K42" s="88">
        <v>0</v>
      </c>
      <c r="L42" s="88">
        <v>0</v>
      </c>
      <c r="M42" s="88">
        <v>0</v>
      </c>
      <c r="N42" s="88">
        <f t="shared" ref="N42:N43" si="29">SUM(L42+M42)</f>
        <v>0</v>
      </c>
      <c r="O42" s="27">
        <v>0</v>
      </c>
      <c r="P42" s="27">
        <v>0</v>
      </c>
      <c r="R42" s="88">
        <v>0</v>
      </c>
      <c r="S42" s="88">
        <f t="shared" ref="S42:S45" si="30">N42*R42</f>
        <v>0</v>
      </c>
      <c r="T42" s="88">
        <f t="shared" ref="T42:T45" si="31">O42*R42</f>
        <v>0</v>
      </c>
      <c r="U42" s="88">
        <f t="shared" ref="U42:U45" si="32">P42*R42</f>
        <v>0</v>
      </c>
    </row>
    <row r="43" spans="2:22" x14ac:dyDescent="0.25">
      <c r="B43" s="83">
        <v>36</v>
      </c>
      <c r="C43" s="32" t="s">
        <v>23</v>
      </c>
      <c r="D43" s="33" t="s">
        <v>59</v>
      </c>
      <c r="E43" s="30" t="s">
        <v>39</v>
      </c>
      <c r="F43" s="16" t="s">
        <v>60</v>
      </c>
      <c r="G43" s="27">
        <v>0</v>
      </c>
      <c r="H43" s="27">
        <v>1</v>
      </c>
      <c r="I43" s="28">
        <v>0</v>
      </c>
      <c r="J43" s="27">
        <v>0</v>
      </c>
      <c r="K43" s="88">
        <v>0</v>
      </c>
      <c r="L43" s="88">
        <v>0</v>
      </c>
      <c r="M43" s="88">
        <v>0</v>
      </c>
      <c r="N43" s="88">
        <f t="shared" si="29"/>
        <v>0</v>
      </c>
      <c r="O43" s="27">
        <v>0</v>
      </c>
      <c r="P43" s="27">
        <v>0</v>
      </c>
      <c r="Q43" s="41">
        <f t="shared" ref="Q43:Q45" si="33">N43-O43</f>
        <v>0</v>
      </c>
      <c r="R43" s="88">
        <v>0</v>
      </c>
      <c r="S43" s="88">
        <f t="shared" si="30"/>
        <v>0</v>
      </c>
      <c r="T43" s="88">
        <f t="shared" si="31"/>
        <v>0</v>
      </c>
      <c r="U43" s="88">
        <f t="shared" si="32"/>
        <v>0</v>
      </c>
      <c r="V43" s="1" t="s">
        <v>729</v>
      </c>
    </row>
    <row r="44" spans="2:22" x14ac:dyDescent="0.25">
      <c r="B44" s="83">
        <v>37</v>
      </c>
      <c r="C44" s="36" t="s">
        <v>23</v>
      </c>
      <c r="D44" s="37" t="s">
        <v>61</v>
      </c>
      <c r="E44" s="38" t="s">
        <v>39</v>
      </c>
      <c r="F44" s="14" t="s">
        <v>60</v>
      </c>
      <c r="G44" s="35">
        <v>0</v>
      </c>
      <c r="H44" s="35">
        <v>0</v>
      </c>
      <c r="I44" s="40">
        <v>0</v>
      </c>
      <c r="J44" s="35">
        <v>0</v>
      </c>
      <c r="K44" s="89">
        <v>0</v>
      </c>
      <c r="L44" s="89">
        <v>0</v>
      </c>
      <c r="M44" s="89">
        <v>0</v>
      </c>
      <c r="N44" s="35">
        <v>0</v>
      </c>
      <c r="O44" s="35">
        <v>0</v>
      </c>
      <c r="P44" s="35">
        <v>0</v>
      </c>
      <c r="Q44" s="41">
        <f t="shared" si="33"/>
        <v>0</v>
      </c>
      <c r="R44" s="89">
        <v>0</v>
      </c>
      <c r="S44" s="89">
        <f t="shared" si="30"/>
        <v>0</v>
      </c>
      <c r="T44" s="89">
        <f t="shared" si="31"/>
        <v>0</v>
      </c>
      <c r="U44" s="89">
        <f t="shared" si="32"/>
        <v>0</v>
      </c>
    </row>
    <row r="45" spans="2:22" x14ac:dyDescent="0.25">
      <c r="B45" s="83">
        <v>38</v>
      </c>
      <c r="C45" s="36" t="s">
        <v>23</v>
      </c>
      <c r="D45" s="37" t="s">
        <v>62</v>
      </c>
      <c r="E45" s="38" t="s">
        <v>39</v>
      </c>
      <c r="F45" s="14" t="s">
        <v>60</v>
      </c>
      <c r="G45" s="35">
        <v>0.5</v>
      </c>
      <c r="H45" s="35">
        <v>0</v>
      </c>
      <c r="I45" s="40">
        <v>0</v>
      </c>
      <c r="J45" s="35">
        <v>0</v>
      </c>
      <c r="K45" s="89">
        <v>0</v>
      </c>
      <c r="L45" s="89">
        <v>0</v>
      </c>
      <c r="M45" s="89">
        <v>0</v>
      </c>
      <c r="N45" s="35">
        <v>0</v>
      </c>
      <c r="O45" s="35">
        <v>0</v>
      </c>
      <c r="P45" s="35">
        <v>0</v>
      </c>
      <c r="Q45" s="41">
        <f t="shared" si="33"/>
        <v>0</v>
      </c>
      <c r="R45" s="89">
        <v>0</v>
      </c>
      <c r="S45" s="89">
        <f t="shared" si="30"/>
        <v>0</v>
      </c>
      <c r="T45" s="89">
        <f t="shared" si="31"/>
        <v>0</v>
      </c>
      <c r="U45" s="89">
        <f t="shared" si="32"/>
        <v>0</v>
      </c>
    </row>
    <row r="46" spans="2:22" x14ac:dyDescent="0.25">
      <c r="B46" s="83">
        <v>39</v>
      </c>
      <c r="C46" s="32" t="s">
        <v>7</v>
      </c>
      <c r="D46" s="33" t="s">
        <v>8</v>
      </c>
      <c r="E46" s="30" t="s">
        <v>39</v>
      </c>
      <c r="F46" s="16" t="s">
        <v>60</v>
      </c>
      <c r="G46" s="27">
        <v>2</v>
      </c>
      <c r="H46" s="27">
        <v>10</v>
      </c>
      <c r="I46" s="28">
        <v>4</v>
      </c>
      <c r="J46" s="27">
        <v>0</v>
      </c>
      <c r="K46" s="88">
        <v>0</v>
      </c>
      <c r="L46" s="88">
        <v>0</v>
      </c>
      <c r="M46" s="88">
        <v>0</v>
      </c>
      <c r="N46" s="88">
        <f t="shared" ref="N46" si="34">SUM(L46+M46)</f>
        <v>0</v>
      </c>
      <c r="O46" s="27">
        <v>0</v>
      </c>
      <c r="P46" s="27">
        <v>0</v>
      </c>
      <c r="R46" s="88">
        <v>0</v>
      </c>
      <c r="S46" s="88">
        <f t="shared" ref="S46:S48" si="35">N46*R46</f>
        <v>0</v>
      </c>
      <c r="T46" s="88">
        <f t="shared" ref="T46:T48" si="36">O46*R46</f>
        <v>0</v>
      </c>
      <c r="U46" s="88">
        <f t="shared" ref="U46:U48" si="37">P46*R46</f>
        <v>0</v>
      </c>
    </row>
    <row r="47" spans="2:22" x14ac:dyDescent="0.25">
      <c r="B47" s="83">
        <v>40</v>
      </c>
      <c r="C47" s="36" t="s">
        <v>7</v>
      </c>
      <c r="D47" s="37" t="s">
        <v>63</v>
      </c>
      <c r="E47" s="38" t="s">
        <v>39</v>
      </c>
      <c r="F47" s="14" t="s">
        <v>60</v>
      </c>
      <c r="G47" s="35">
        <v>0.5</v>
      </c>
      <c r="H47" s="35">
        <v>0</v>
      </c>
      <c r="I47" s="40">
        <v>0</v>
      </c>
      <c r="J47" s="35">
        <v>0</v>
      </c>
      <c r="K47" s="89">
        <v>0</v>
      </c>
      <c r="L47" s="89">
        <v>0</v>
      </c>
      <c r="M47" s="89">
        <v>0</v>
      </c>
      <c r="N47" s="35">
        <v>0</v>
      </c>
      <c r="O47" s="35">
        <v>0</v>
      </c>
      <c r="P47" s="35">
        <v>0</v>
      </c>
      <c r="R47" s="89">
        <v>0</v>
      </c>
      <c r="S47" s="89">
        <f t="shared" si="35"/>
        <v>0</v>
      </c>
      <c r="T47" s="89">
        <f t="shared" si="36"/>
        <v>0</v>
      </c>
      <c r="U47" s="89">
        <f t="shared" si="37"/>
        <v>0</v>
      </c>
    </row>
    <row r="48" spans="2:22" x14ac:dyDescent="0.25">
      <c r="B48" s="83">
        <v>41</v>
      </c>
      <c r="C48" s="36" t="s">
        <v>23</v>
      </c>
      <c r="D48" s="37" t="s">
        <v>64</v>
      </c>
      <c r="E48" s="38" t="s">
        <v>39</v>
      </c>
      <c r="F48" s="14" t="s">
        <v>60</v>
      </c>
      <c r="G48" s="35">
        <v>0</v>
      </c>
      <c r="H48" s="35">
        <v>0</v>
      </c>
      <c r="I48" s="40">
        <v>0</v>
      </c>
      <c r="J48" s="35">
        <v>0</v>
      </c>
      <c r="K48" s="89">
        <v>0</v>
      </c>
      <c r="L48" s="89">
        <v>0</v>
      </c>
      <c r="M48" s="89">
        <v>0</v>
      </c>
      <c r="N48" s="35">
        <v>0</v>
      </c>
      <c r="O48" s="35">
        <v>0</v>
      </c>
      <c r="P48" s="35">
        <v>0</v>
      </c>
      <c r="Q48" s="41">
        <f>N48-O48</f>
        <v>0</v>
      </c>
      <c r="R48" s="89">
        <v>0</v>
      </c>
      <c r="S48" s="89">
        <f t="shared" si="35"/>
        <v>0</v>
      </c>
      <c r="T48" s="89">
        <f t="shared" si="36"/>
        <v>0</v>
      </c>
      <c r="U48" s="89">
        <f t="shared" si="37"/>
        <v>0</v>
      </c>
    </row>
    <row r="49" spans="2:29" x14ac:dyDescent="0.25">
      <c r="B49" s="83">
        <v>42</v>
      </c>
      <c r="C49" s="32" t="s">
        <v>7</v>
      </c>
      <c r="D49" s="33" t="s">
        <v>52</v>
      </c>
      <c r="E49" s="30" t="s">
        <v>39</v>
      </c>
      <c r="F49" s="16" t="s">
        <v>60</v>
      </c>
      <c r="G49" s="27">
        <v>0</v>
      </c>
      <c r="H49" s="27">
        <v>0</v>
      </c>
      <c r="I49" s="28">
        <v>2</v>
      </c>
      <c r="J49" s="27">
        <v>0</v>
      </c>
      <c r="K49" s="88">
        <v>0</v>
      </c>
      <c r="L49" s="88">
        <v>0</v>
      </c>
      <c r="M49" s="88">
        <v>0</v>
      </c>
      <c r="N49" s="88">
        <f t="shared" ref="N49" si="38">SUM(L49+M49)</f>
        <v>0</v>
      </c>
      <c r="O49" s="27">
        <v>0</v>
      </c>
      <c r="P49" s="27">
        <v>0</v>
      </c>
      <c r="R49" s="88">
        <v>0</v>
      </c>
      <c r="S49" s="88">
        <f t="shared" ref="S49" si="39">N49*R49</f>
        <v>0</v>
      </c>
      <c r="T49" s="88">
        <f t="shared" ref="T49" si="40">O49*R49</f>
        <v>0</v>
      </c>
      <c r="U49" s="88">
        <f t="shared" ref="U49" si="41">P49*R49</f>
        <v>0</v>
      </c>
    </row>
    <row r="50" spans="2:29" x14ac:dyDescent="0.25">
      <c r="B50" s="83">
        <v>43</v>
      </c>
      <c r="C50" s="36" t="s">
        <v>7</v>
      </c>
      <c r="D50" s="37" t="s">
        <v>65</v>
      </c>
      <c r="E50" s="38" t="s">
        <v>39</v>
      </c>
      <c r="F50" s="14" t="s">
        <v>60</v>
      </c>
      <c r="G50" s="35">
        <v>0</v>
      </c>
      <c r="H50" s="35">
        <v>0</v>
      </c>
      <c r="I50" s="40">
        <v>0</v>
      </c>
      <c r="J50" s="35">
        <v>0</v>
      </c>
      <c r="K50" s="89">
        <v>0</v>
      </c>
      <c r="L50" s="89">
        <v>0</v>
      </c>
      <c r="M50" s="89">
        <v>0</v>
      </c>
      <c r="N50" s="35">
        <v>0</v>
      </c>
      <c r="O50" s="35">
        <v>0</v>
      </c>
      <c r="P50" s="35">
        <v>0</v>
      </c>
      <c r="R50" s="89">
        <v>0</v>
      </c>
      <c r="S50" s="89">
        <f>N50*R50</f>
        <v>0</v>
      </c>
      <c r="T50" s="89">
        <f>O50*R50</f>
        <v>0</v>
      </c>
      <c r="U50" s="89">
        <f>P50*R50</f>
        <v>0</v>
      </c>
    </row>
    <row r="51" spans="2:29" x14ac:dyDescent="0.25">
      <c r="B51" s="83">
        <v>44</v>
      </c>
      <c r="C51" s="32" t="s">
        <v>23</v>
      </c>
      <c r="D51" s="33" t="s">
        <v>66</v>
      </c>
      <c r="E51" s="30" t="s">
        <v>39</v>
      </c>
      <c r="F51" s="31" t="s">
        <v>67</v>
      </c>
      <c r="G51" s="27"/>
      <c r="H51" s="27">
        <v>3</v>
      </c>
      <c r="I51" s="28">
        <v>1</v>
      </c>
      <c r="J51" s="27">
        <v>0.51</v>
      </c>
      <c r="K51" s="88">
        <v>0</v>
      </c>
      <c r="L51" s="88">
        <v>0</v>
      </c>
      <c r="M51" s="88">
        <v>0</v>
      </c>
      <c r="N51" s="88">
        <f t="shared" ref="N51:N52" si="42">SUM(L51+M51)</f>
        <v>0</v>
      </c>
      <c r="O51" s="45">
        <v>0.51</v>
      </c>
      <c r="P51" s="27">
        <v>0</v>
      </c>
      <c r="Q51" s="41">
        <f t="shared" ref="Q51:Q54" si="43">N51-O51</f>
        <v>-0.51</v>
      </c>
      <c r="R51" s="88">
        <v>0</v>
      </c>
      <c r="S51" s="88">
        <f t="shared" ref="S51:S55" si="44">N51*R51</f>
        <v>0</v>
      </c>
      <c r="T51" s="88">
        <f t="shared" ref="T51:T55" si="45">O51*R51</f>
        <v>0</v>
      </c>
      <c r="U51" s="88">
        <f t="shared" ref="U51:U55" si="46">P51*R51</f>
        <v>0</v>
      </c>
      <c r="V51" s="1" t="s">
        <v>727</v>
      </c>
    </row>
    <row r="52" spans="2:29" ht="23.25" x14ac:dyDescent="0.25">
      <c r="B52" s="83">
        <v>45</v>
      </c>
      <c r="C52" s="32" t="s">
        <v>23</v>
      </c>
      <c r="D52" s="33" t="s">
        <v>665</v>
      </c>
      <c r="E52" s="30" t="s">
        <v>39</v>
      </c>
      <c r="F52" s="31" t="s">
        <v>68</v>
      </c>
      <c r="G52" s="27"/>
      <c r="H52" s="27"/>
      <c r="I52" s="28"/>
      <c r="J52" s="27">
        <v>1</v>
      </c>
      <c r="K52" s="88">
        <v>0</v>
      </c>
      <c r="L52" s="88">
        <v>0</v>
      </c>
      <c r="M52" s="88">
        <v>0</v>
      </c>
      <c r="N52" s="88">
        <f t="shared" si="42"/>
        <v>0</v>
      </c>
      <c r="O52" s="27">
        <v>1</v>
      </c>
      <c r="P52" s="27">
        <v>0</v>
      </c>
      <c r="Q52" s="41">
        <f t="shared" si="43"/>
        <v>-1</v>
      </c>
      <c r="R52" s="88">
        <v>0</v>
      </c>
      <c r="S52" s="88">
        <f t="shared" si="44"/>
        <v>0</v>
      </c>
      <c r="T52" s="88">
        <f t="shared" si="45"/>
        <v>0</v>
      </c>
      <c r="U52" s="88">
        <f t="shared" si="46"/>
        <v>0</v>
      </c>
      <c r="V52" s="1" t="s">
        <v>727</v>
      </c>
    </row>
    <row r="53" spans="2:29" s="54" customFormat="1" x14ac:dyDescent="0.25">
      <c r="B53" s="83">
        <v>46</v>
      </c>
      <c r="C53" s="110" t="s">
        <v>23</v>
      </c>
      <c r="D53" s="111" t="s">
        <v>49</v>
      </c>
      <c r="E53" s="112" t="s">
        <v>624</v>
      </c>
      <c r="F53" s="117" t="s">
        <v>626</v>
      </c>
      <c r="G53" s="101"/>
      <c r="H53" s="101">
        <v>1</v>
      </c>
      <c r="I53" s="114">
        <v>4</v>
      </c>
      <c r="J53" s="101">
        <v>0</v>
      </c>
      <c r="K53" s="101">
        <v>0</v>
      </c>
      <c r="L53" s="101">
        <v>0</v>
      </c>
      <c r="M53" s="101">
        <v>0</v>
      </c>
      <c r="N53" s="101">
        <f>SUM(L53+M53)</f>
        <v>0</v>
      </c>
      <c r="O53" s="101">
        <v>0</v>
      </c>
      <c r="P53" s="101">
        <v>1</v>
      </c>
      <c r="Q53" s="118">
        <f t="shared" ref="Q53" si="47">N53-O53</f>
        <v>0</v>
      </c>
      <c r="R53" s="101">
        <v>680</v>
      </c>
      <c r="S53" s="101">
        <f t="shared" ref="S53" si="48">N53*R53</f>
        <v>0</v>
      </c>
      <c r="T53" s="101">
        <f t="shared" ref="T53" si="49">O53*R53</f>
        <v>0</v>
      </c>
      <c r="U53" s="101">
        <f t="shared" ref="U53" si="50">P53*R53</f>
        <v>680</v>
      </c>
    </row>
    <row r="54" spans="2:29" x14ac:dyDescent="0.25">
      <c r="B54" s="83">
        <v>46</v>
      </c>
      <c r="C54" s="110" t="s">
        <v>23</v>
      </c>
      <c r="D54" s="111" t="s">
        <v>49</v>
      </c>
      <c r="E54" s="112" t="s">
        <v>39</v>
      </c>
      <c r="F54" s="117" t="s">
        <v>67</v>
      </c>
      <c r="G54" s="101"/>
      <c r="H54" s="101">
        <v>1</v>
      </c>
      <c r="I54" s="114">
        <v>4</v>
      </c>
      <c r="J54" s="101">
        <v>0</v>
      </c>
      <c r="K54" s="101">
        <v>0</v>
      </c>
      <c r="L54" s="101">
        <v>0</v>
      </c>
      <c r="M54" s="101">
        <v>0</v>
      </c>
      <c r="N54" s="101">
        <f>SUM(L54+M54)</f>
        <v>0</v>
      </c>
      <c r="O54" s="101">
        <v>0</v>
      </c>
      <c r="P54" s="101">
        <v>0</v>
      </c>
      <c r="Q54" s="118">
        <f t="shared" si="43"/>
        <v>0</v>
      </c>
      <c r="R54" s="101">
        <v>680</v>
      </c>
      <c r="S54" s="101">
        <f t="shared" si="44"/>
        <v>0</v>
      </c>
      <c r="T54" s="101">
        <f t="shared" si="45"/>
        <v>0</v>
      </c>
      <c r="U54" s="101">
        <f t="shared" si="46"/>
        <v>0</v>
      </c>
    </row>
    <row r="55" spans="2:29" s="54" customFormat="1" x14ac:dyDescent="0.25">
      <c r="B55" s="83">
        <v>47</v>
      </c>
      <c r="C55" s="95" t="s">
        <v>17</v>
      </c>
      <c r="D55" s="96" t="s">
        <v>30</v>
      </c>
      <c r="E55" s="97" t="s">
        <v>39</v>
      </c>
      <c r="F55" s="104" t="s">
        <v>67</v>
      </c>
      <c r="G55" s="99"/>
      <c r="H55" s="99">
        <v>2</v>
      </c>
      <c r="I55" s="100">
        <v>1</v>
      </c>
      <c r="J55" s="99">
        <v>0</v>
      </c>
      <c r="K55" s="99"/>
      <c r="L55" s="99"/>
      <c r="M55" s="99"/>
      <c r="N55" s="99">
        <f>SUM(L55+M55)</f>
        <v>0</v>
      </c>
      <c r="O55" s="99"/>
      <c r="P55" s="99">
        <v>0</v>
      </c>
      <c r="Q55" s="143"/>
      <c r="R55" s="99">
        <v>1950</v>
      </c>
      <c r="S55" s="99">
        <f t="shared" si="44"/>
        <v>0</v>
      </c>
      <c r="T55" s="99">
        <f t="shared" si="45"/>
        <v>0</v>
      </c>
      <c r="U55" s="99">
        <f t="shared" si="46"/>
        <v>0</v>
      </c>
      <c r="V55" s="143"/>
      <c r="W55" s="143"/>
      <c r="X55" s="143"/>
      <c r="Y55" s="143"/>
      <c r="Z55" s="143"/>
      <c r="AA55" s="143"/>
      <c r="AB55" s="143"/>
      <c r="AC55" s="143"/>
    </row>
    <row r="56" spans="2:29" x14ac:dyDescent="0.25">
      <c r="B56" s="83">
        <v>47</v>
      </c>
      <c r="C56" s="95" t="s">
        <v>17</v>
      </c>
      <c r="D56" s="96" t="s">
        <v>30</v>
      </c>
      <c r="E56" s="97" t="s">
        <v>624</v>
      </c>
      <c r="F56" s="104" t="s">
        <v>626</v>
      </c>
      <c r="G56" s="99"/>
      <c r="H56" s="99">
        <v>2</v>
      </c>
      <c r="I56" s="100">
        <v>1</v>
      </c>
      <c r="J56" s="99">
        <v>0</v>
      </c>
      <c r="K56" s="99"/>
      <c r="L56" s="99"/>
      <c r="M56" s="99"/>
      <c r="N56" s="99">
        <f>SUM(L56+M56)</f>
        <v>0</v>
      </c>
      <c r="O56" s="99"/>
      <c r="P56" s="99">
        <v>1</v>
      </c>
      <c r="Q56" s="143"/>
      <c r="R56" s="99">
        <v>1950</v>
      </c>
      <c r="S56" s="99">
        <f t="shared" ref="S56:S58" si="51">N56*R56</f>
        <v>0</v>
      </c>
      <c r="T56" s="99">
        <f t="shared" ref="T56:T58" si="52">O56*R56</f>
        <v>0</v>
      </c>
      <c r="U56" s="99">
        <f t="shared" ref="U56:U58" si="53">P56*R56</f>
        <v>1950</v>
      </c>
      <c r="V56" s="143"/>
      <c r="W56" s="143"/>
      <c r="X56" s="143"/>
      <c r="Y56" s="143"/>
      <c r="Z56" s="143"/>
      <c r="AA56" s="143"/>
      <c r="AB56" s="143"/>
      <c r="AC56" s="143"/>
    </row>
    <row r="57" spans="2:29" x14ac:dyDescent="0.25">
      <c r="B57" s="83">
        <v>48</v>
      </c>
      <c r="C57" s="32" t="s">
        <v>7</v>
      </c>
      <c r="D57" s="33" t="s">
        <v>11</v>
      </c>
      <c r="E57" s="30" t="s">
        <v>39</v>
      </c>
      <c r="F57" s="6" t="s">
        <v>67</v>
      </c>
      <c r="G57" s="27"/>
      <c r="H57" s="27">
        <v>1</v>
      </c>
      <c r="I57" s="28">
        <v>0</v>
      </c>
      <c r="J57" s="27">
        <v>0</v>
      </c>
      <c r="K57" s="88">
        <v>0</v>
      </c>
      <c r="L57" s="88">
        <v>0</v>
      </c>
      <c r="M57" s="88">
        <v>0</v>
      </c>
      <c r="N57" s="88">
        <f t="shared" ref="N57:N58" si="54">SUM(L57+M57)</f>
        <v>0</v>
      </c>
      <c r="O57" s="27">
        <v>0</v>
      </c>
      <c r="P57" s="27">
        <v>0</v>
      </c>
      <c r="R57" s="88">
        <v>0</v>
      </c>
      <c r="S57" s="88">
        <f t="shared" si="51"/>
        <v>0</v>
      </c>
      <c r="T57" s="88">
        <f t="shared" si="52"/>
        <v>0</v>
      </c>
      <c r="U57" s="88">
        <f t="shared" si="53"/>
        <v>0</v>
      </c>
    </row>
    <row r="58" spans="2:29" x14ac:dyDescent="0.25">
      <c r="B58" s="83">
        <v>49</v>
      </c>
      <c r="C58" s="32" t="s">
        <v>7</v>
      </c>
      <c r="D58" s="33" t="s">
        <v>70</v>
      </c>
      <c r="E58" s="30" t="s">
        <v>39</v>
      </c>
      <c r="F58" s="31" t="s">
        <v>67</v>
      </c>
      <c r="G58" s="27"/>
      <c r="H58" s="27">
        <v>21</v>
      </c>
      <c r="I58" s="28">
        <v>0</v>
      </c>
      <c r="J58" s="27">
        <v>0</v>
      </c>
      <c r="K58" s="88">
        <v>0</v>
      </c>
      <c r="L58" s="88">
        <v>0</v>
      </c>
      <c r="M58" s="88">
        <v>0</v>
      </c>
      <c r="N58" s="88">
        <f t="shared" si="54"/>
        <v>0</v>
      </c>
      <c r="O58" s="27">
        <v>0</v>
      </c>
      <c r="P58" s="27">
        <v>0</v>
      </c>
      <c r="R58" s="88">
        <v>0</v>
      </c>
      <c r="S58" s="88">
        <f t="shared" si="51"/>
        <v>0</v>
      </c>
      <c r="T58" s="88">
        <f t="shared" si="52"/>
        <v>0</v>
      </c>
      <c r="U58" s="88">
        <f t="shared" si="53"/>
        <v>0</v>
      </c>
    </row>
    <row r="59" spans="2:29" x14ac:dyDescent="0.25">
      <c r="B59" s="83">
        <v>50</v>
      </c>
      <c r="C59" s="65" t="s">
        <v>23</v>
      </c>
      <c r="D59" s="66" t="s">
        <v>71</v>
      </c>
      <c r="E59" s="67" t="s">
        <v>72</v>
      </c>
      <c r="F59" s="70" t="s">
        <v>73</v>
      </c>
      <c r="G59" s="89">
        <v>25</v>
      </c>
      <c r="H59" s="89">
        <v>0</v>
      </c>
      <c r="I59" s="93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0</v>
      </c>
      <c r="Q59" s="41">
        <f t="shared" ref="Q59:Q62" si="55">N59-O59</f>
        <v>0</v>
      </c>
      <c r="R59" s="89">
        <v>0</v>
      </c>
      <c r="S59" s="89">
        <f>N59*R59</f>
        <v>0</v>
      </c>
      <c r="T59" s="89">
        <f>O59*R59</f>
        <v>0</v>
      </c>
      <c r="U59" s="89">
        <f>P59*R59</f>
        <v>0</v>
      </c>
    </row>
    <row r="60" spans="2:29" x14ac:dyDescent="0.25">
      <c r="B60" s="83">
        <v>51</v>
      </c>
      <c r="C60" s="95" t="s">
        <v>23</v>
      </c>
      <c r="D60" s="96" t="s">
        <v>74</v>
      </c>
      <c r="E60" s="97" t="s">
        <v>421</v>
      </c>
      <c r="F60" s="104" t="s">
        <v>73</v>
      </c>
      <c r="G60" s="99"/>
      <c r="H60" s="99"/>
      <c r="I60" s="100"/>
      <c r="J60" s="99">
        <v>0</v>
      </c>
      <c r="K60" s="99"/>
      <c r="L60" s="99"/>
      <c r="M60" s="99"/>
      <c r="N60" s="99">
        <f t="shared" ref="N60" si="56">SUM(L60+M60)</f>
        <v>0</v>
      </c>
      <c r="O60" s="99"/>
      <c r="P60" s="99">
        <v>18.143999999999998</v>
      </c>
      <c r="Q60" s="144">
        <f t="shared" si="55"/>
        <v>0</v>
      </c>
      <c r="R60" s="99">
        <v>22</v>
      </c>
      <c r="S60" s="99">
        <f t="shared" ref="S60" si="57">N60*R60</f>
        <v>0</v>
      </c>
      <c r="T60" s="99">
        <f t="shared" ref="T60" si="58">O60*R60</f>
        <v>0</v>
      </c>
      <c r="U60" s="99">
        <f t="shared" ref="U60" si="59">P60*R60</f>
        <v>399.16799999999995</v>
      </c>
      <c r="V60" s="143" t="s">
        <v>727</v>
      </c>
      <c r="W60" s="143"/>
      <c r="X60" s="143"/>
      <c r="Y60" s="143"/>
      <c r="Z60" s="143"/>
      <c r="AA60" s="143"/>
      <c r="AB60" s="143"/>
      <c r="AC60" s="143"/>
    </row>
    <row r="61" spans="2:29" x14ac:dyDescent="0.25">
      <c r="B61" s="83">
        <v>52</v>
      </c>
      <c r="C61" s="65" t="s">
        <v>23</v>
      </c>
      <c r="D61" s="66" t="s">
        <v>75</v>
      </c>
      <c r="E61" s="67" t="s">
        <v>76</v>
      </c>
      <c r="F61" s="68" t="s">
        <v>77</v>
      </c>
      <c r="G61" s="89">
        <v>5</v>
      </c>
      <c r="H61" s="89">
        <v>0</v>
      </c>
      <c r="I61" s="93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41">
        <f t="shared" si="55"/>
        <v>0</v>
      </c>
      <c r="R61" s="89">
        <v>0</v>
      </c>
      <c r="S61" s="89">
        <f>N61*R61</f>
        <v>0</v>
      </c>
      <c r="T61" s="89">
        <f>O61*R61</f>
        <v>0</v>
      </c>
      <c r="U61" s="89">
        <f>P61*R61</f>
        <v>0</v>
      </c>
    </row>
    <row r="62" spans="2:29" x14ac:dyDescent="0.25">
      <c r="B62" s="83">
        <v>53</v>
      </c>
      <c r="C62" s="84" t="s">
        <v>23</v>
      </c>
      <c r="D62" s="61" t="s">
        <v>78</v>
      </c>
      <c r="E62" s="55" t="s">
        <v>79</v>
      </c>
      <c r="F62" s="58" t="s">
        <v>80</v>
      </c>
      <c r="G62" s="88"/>
      <c r="H62" s="88"/>
      <c r="I62" s="92">
        <v>20</v>
      </c>
      <c r="J62" s="88">
        <v>20</v>
      </c>
      <c r="K62" s="88">
        <v>0</v>
      </c>
      <c r="L62" s="88">
        <v>0</v>
      </c>
      <c r="M62" s="88">
        <v>0</v>
      </c>
      <c r="N62" s="88">
        <f t="shared" ref="N62" si="60">SUM(L62+M62)</f>
        <v>0</v>
      </c>
      <c r="O62" s="88">
        <v>20</v>
      </c>
      <c r="P62" s="88">
        <v>0</v>
      </c>
      <c r="Q62" s="41">
        <f t="shared" si="55"/>
        <v>-20</v>
      </c>
      <c r="R62" s="88">
        <v>288</v>
      </c>
      <c r="S62" s="88">
        <f t="shared" ref="S62:S65" si="61">N62*R62</f>
        <v>0</v>
      </c>
      <c r="T62" s="88">
        <f t="shared" ref="T62:T65" si="62">O62*R62</f>
        <v>5760</v>
      </c>
      <c r="U62" s="88">
        <f t="shared" ref="U62:U65" si="63">P62*R62</f>
        <v>0</v>
      </c>
      <c r="V62" s="1" t="s">
        <v>729</v>
      </c>
    </row>
    <row r="63" spans="2:29" x14ac:dyDescent="0.25">
      <c r="B63" s="83">
        <v>54</v>
      </c>
      <c r="C63" s="36" t="s">
        <v>7</v>
      </c>
      <c r="D63" s="37" t="s">
        <v>38</v>
      </c>
      <c r="E63" s="38" t="s">
        <v>79</v>
      </c>
      <c r="F63" s="71" t="s">
        <v>81</v>
      </c>
      <c r="G63" s="35">
        <v>0</v>
      </c>
      <c r="H63" s="35">
        <v>0</v>
      </c>
      <c r="I63" s="40">
        <v>0</v>
      </c>
      <c r="J63" s="35">
        <v>0</v>
      </c>
      <c r="K63" s="89">
        <v>0</v>
      </c>
      <c r="L63" s="89">
        <v>0</v>
      </c>
      <c r="M63" s="89">
        <v>0</v>
      </c>
      <c r="N63" s="35">
        <v>0</v>
      </c>
      <c r="O63" s="35">
        <v>0</v>
      </c>
      <c r="P63" s="35">
        <v>0</v>
      </c>
      <c r="R63" s="89">
        <v>0</v>
      </c>
      <c r="S63" s="89">
        <f t="shared" si="61"/>
        <v>0</v>
      </c>
      <c r="T63" s="89">
        <f t="shared" si="62"/>
        <v>0</v>
      </c>
      <c r="U63" s="89">
        <f t="shared" si="63"/>
        <v>0</v>
      </c>
    </row>
    <row r="64" spans="2:29" x14ac:dyDescent="0.25">
      <c r="B64" s="83">
        <v>55</v>
      </c>
      <c r="C64" s="65" t="s">
        <v>7</v>
      </c>
      <c r="D64" s="66" t="s">
        <v>38</v>
      </c>
      <c r="E64" s="67" t="s">
        <v>79</v>
      </c>
      <c r="F64" s="71" t="s">
        <v>82</v>
      </c>
      <c r="G64" s="89">
        <v>0</v>
      </c>
      <c r="H64" s="89">
        <v>0</v>
      </c>
      <c r="I64" s="93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R64" s="89">
        <v>0</v>
      </c>
      <c r="S64" s="89">
        <f t="shared" si="61"/>
        <v>0</v>
      </c>
      <c r="T64" s="89">
        <f t="shared" si="62"/>
        <v>0</v>
      </c>
      <c r="U64" s="89">
        <f t="shared" si="63"/>
        <v>0</v>
      </c>
    </row>
    <row r="65" spans="2:22" x14ac:dyDescent="0.25">
      <c r="B65" s="83">
        <v>56</v>
      </c>
      <c r="C65" s="36" t="s">
        <v>69</v>
      </c>
      <c r="D65" s="37" t="s">
        <v>83</v>
      </c>
      <c r="E65" s="38" t="s">
        <v>79</v>
      </c>
      <c r="F65" s="71" t="s">
        <v>84</v>
      </c>
      <c r="G65" s="35">
        <v>0</v>
      </c>
      <c r="H65" s="35">
        <v>0</v>
      </c>
      <c r="I65" s="40">
        <v>0</v>
      </c>
      <c r="J65" s="35">
        <v>0</v>
      </c>
      <c r="K65" s="89">
        <v>0</v>
      </c>
      <c r="L65" s="89">
        <v>0</v>
      </c>
      <c r="M65" s="89">
        <v>0</v>
      </c>
      <c r="N65" s="35">
        <v>0</v>
      </c>
      <c r="O65" s="35">
        <v>0</v>
      </c>
      <c r="P65" s="35">
        <v>0</v>
      </c>
      <c r="R65" s="89">
        <v>0</v>
      </c>
      <c r="S65" s="89">
        <f t="shared" si="61"/>
        <v>0</v>
      </c>
      <c r="T65" s="89">
        <f t="shared" si="62"/>
        <v>0</v>
      </c>
      <c r="U65" s="89">
        <f t="shared" si="63"/>
        <v>0</v>
      </c>
    </row>
    <row r="66" spans="2:22" s="54" customFormat="1" x14ac:dyDescent="0.25">
      <c r="B66" s="83">
        <v>57</v>
      </c>
      <c r="C66" s="84" t="s">
        <v>23</v>
      </c>
      <c r="D66" s="85" t="s">
        <v>78</v>
      </c>
      <c r="E66" s="81" t="s">
        <v>79</v>
      </c>
      <c r="F66" s="86" t="s">
        <v>86</v>
      </c>
      <c r="G66" s="91">
        <v>140</v>
      </c>
      <c r="H66" s="91">
        <v>150</v>
      </c>
      <c r="I66" s="94">
        <v>150</v>
      </c>
      <c r="J66" s="91">
        <v>120</v>
      </c>
      <c r="K66" s="91"/>
      <c r="L66" s="91"/>
      <c r="M66" s="91"/>
      <c r="N66" s="91">
        <f t="shared" ref="N66:N67" si="64">SUM(L66+M66)</f>
        <v>0</v>
      </c>
      <c r="O66" s="91"/>
      <c r="P66" s="91">
        <v>0</v>
      </c>
      <c r="Q66" s="41">
        <f t="shared" ref="Q66:Q68" si="65">N66-O66</f>
        <v>0</v>
      </c>
      <c r="R66" s="91">
        <v>557</v>
      </c>
      <c r="S66" s="91">
        <f t="shared" ref="S66:S67" si="66">N66*R66</f>
        <v>0</v>
      </c>
      <c r="T66" s="91">
        <f t="shared" ref="T66:T67" si="67">O66*R66</f>
        <v>0</v>
      </c>
      <c r="U66" s="91">
        <f t="shared" ref="U66:U67" si="68">P66*R66</f>
        <v>0</v>
      </c>
      <c r="V66" s="54" t="s">
        <v>729</v>
      </c>
    </row>
    <row r="67" spans="2:22" s="54" customFormat="1" x14ac:dyDescent="0.25">
      <c r="B67" s="83">
        <v>58</v>
      </c>
      <c r="C67" s="84" t="s">
        <v>23</v>
      </c>
      <c r="D67" s="85" t="s">
        <v>87</v>
      </c>
      <c r="E67" s="81" t="s">
        <v>79</v>
      </c>
      <c r="F67" s="86" t="s">
        <v>86</v>
      </c>
      <c r="G67" s="91"/>
      <c r="H67" s="91"/>
      <c r="I67" s="94"/>
      <c r="J67" s="91">
        <v>0</v>
      </c>
      <c r="K67" s="91"/>
      <c r="L67" s="91"/>
      <c r="M67" s="91"/>
      <c r="N67" s="91">
        <f t="shared" si="64"/>
        <v>0</v>
      </c>
      <c r="O67" s="91"/>
      <c r="P67" s="91">
        <v>110</v>
      </c>
      <c r="Q67" s="41">
        <f t="shared" si="65"/>
        <v>0</v>
      </c>
      <c r="R67" s="91">
        <v>557</v>
      </c>
      <c r="S67" s="91">
        <f t="shared" si="66"/>
        <v>0</v>
      </c>
      <c r="T67" s="91">
        <f t="shared" si="67"/>
        <v>0</v>
      </c>
      <c r="U67" s="91">
        <f t="shared" si="68"/>
        <v>61270</v>
      </c>
      <c r="V67" s="54" t="s">
        <v>730</v>
      </c>
    </row>
    <row r="68" spans="2:22" x14ac:dyDescent="0.25">
      <c r="B68" s="83">
        <v>59</v>
      </c>
      <c r="C68" s="65" t="s">
        <v>23</v>
      </c>
      <c r="D68" s="66" t="s">
        <v>88</v>
      </c>
      <c r="E68" s="67" t="s">
        <v>79</v>
      </c>
      <c r="F68" s="71" t="s">
        <v>86</v>
      </c>
      <c r="G68" s="89">
        <v>10</v>
      </c>
      <c r="H68" s="89">
        <v>0</v>
      </c>
      <c r="I68" s="93">
        <v>0</v>
      </c>
      <c r="J68" s="89">
        <v>0</v>
      </c>
      <c r="K68" s="89">
        <v>0</v>
      </c>
      <c r="L68" s="89">
        <v>0</v>
      </c>
      <c r="M68" s="89">
        <v>0</v>
      </c>
      <c r="N68" s="89">
        <v>0</v>
      </c>
      <c r="O68" s="89">
        <v>0</v>
      </c>
      <c r="P68" s="89">
        <v>0</v>
      </c>
      <c r="Q68" s="41">
        <f t="shared" si="65"/>
        <v>0</v>
      </c>
      <c r="R68" s="89">
        <v>0</v>
      </c>
      <c r="S68" s="89">
        <f>N68*R68</f>
        <v>0</v>
      </c>
      <c r="T68" s="89">
        <f>O68*R68</f>
        <v>0</v>
      </c>
      <c r="U68" s="89">
        <f>P68*R68</f>
        <v>0</v>
      </c>
    </row>
    <row r="69" spans="2:22" s="54" customFormat="1" x14ac:dyDescent="0.25">
      <c r="B69" s="83">
        <v>60</v>
      </c>
      <c r="C69" s="84" t="s">
        <v>7</v>
      </c>
      <c r="D69" s="85" t="s">
        <v>89</v>
      </c>
      <c r="E69" s="81" t="s">
        <v>79</v>
      </c>
      <c r="F69" s="86" t="s">
        <v>86</v>
      </c>
      <c r="G69" s="91"/>
      <c r="H69" s="91"/>
      <c r="I69" s="94"/>
      <c r="J69" s="91">
        <v>0</v>
      </c>
      <c r="K69" s="91"/>
      <c r="L69" s="91"/>
      <c r="M69" s="91"/>
      <c r="N69" s="91">
        <f t="shared" ref="N69:N76" si="69">SUM(L69+M69)</f>
        <v>0</v>
      </c>
      <c r="O69" s="91"/>
      <c r="P69" s="91">
        <v>10</v>
      </c>
      <c r="R69" s="91">
        <v>600</v>
      </c>
      <c r="S69" s="91">
        <f t="shared" ref="S69:S74" si="70">N69*R69</f>
        <v>0</v>
      </c>
      <c r="T69" s="91">
        <f t="shared" ref="T69" si="71">O69*R69</f>
        <v>0</v>
      </c>
      <c r="U69" s="91">
        <f t="shared" ref="U69" si="72">P69*R69</f>
        <v>6000</v>
      </c>
      <c r="V69" s="54" t="s">
        <v>727</v>
      </c>
    </row>
    <row r="70" spans="2:22" s="54" customFormat="1" x14ac:dyDescent="0.25">
      <c r="B70" s="83">
        <v>61</v>
      </c>
      <c r="C70" s="84" t="s">
        <v>7</v>
      </c>
      <c r="D70" s="85" t="s">
        <v>348</v>
      </c>
      <c r="E70" s="81" t="s">
        <v>79</v>
      </c>
      <c r="F70" s="86" t="s">
        <v>86</v>
      </c>
      <c r="G70" s="91"/>
      <c r="H70" s="91"/>
      <c r="I70" s="94"/>
      <c r="J70" s="91"/>
      <c r="K70" s="91"/>
      <c r="L70" s="91"/>
      <c r="M70" s="91"/>
      <c r="N70" s="91">
        <f>SUM(L70+M70)</f>
        <v>0</v>
      </c>
      <c r="O70" s="91"/>
      <c r="P70" s="91">
        <v>10</v>
      </c>
      <c r="R70" s="91">
        <v>600</v>
      </c>
      <c r="S70" s="91">
        <f t="shared" ref="S70" si="73">N70*R70</f>
        <v>0</v>
      </c>
      <c r="T70" s="91">
        <f t="shared" ref="T70" si="74">O70*R70</f>
        <v>0</v>
      </c>
      <c r="U70" s="91">
        <f t="shared" ref="U70" si="75">P70*R70</f>
        <v>6000</v>
      </c>
      <c r="V70" s="54" t="s">
        <v>727</v>
      </c>
    </row>
    <row r="71" spans="2:22" x14ac:dyDescent="0.25">
      <c r="B71" s="83">
        <v>62</v>
      </c>
      <c r="C71" s="32" t="s">
        <v>7</v>
      </c>
      <c r="D71" s="61" t="s">
        <v>90</v>
      </c>
      <c r="E71" s="30" t="s">
        <v>79</v>
      </c>
      <c r="F71" s="31" t="s">
        <v>91</v>
      </c>
      <c r="G71" s="27">
        <v>40</v>
      </c>
      <c r="H71" s="27">
        <v>10</v>
      </c>
      <c r="I71" s="28">
        <v>10</v>
      </c>
      <c r="J71" s="27">
        <v>10</v>
      </c>
      <c r="K71" s="88">
        <v>0</v>
      </c>
      <c r="L71" s="88">
        <v>0</v>
      </c>
      <c r="M71" s="88">
        <v>0</v>
      </c>
      <c r="N71" s="88">
        <f t="shared" si="69"/>
        <v>0</v>
      </c>
      <c r="O71" s="88">
        <v>10</v>
      </c>
      <c r="P71" s="88">
        <v>0</v>
      </c>
      <c r="R71" s="88">
        <v>260</v>
      </c>
      <c r="S71" s="88">
        <f t="shared" si="70"/>
        <v>0</v>
      </c>
      <c r="T71" s="88">
        <f t="shared" ref="T71:T74" si="76">O71*R71</f>
        <v>2600</v>
      </c>
      <c r="U71" s="88">
        <f t="shared" ref="U71:U74" si="77">P71*R71</f>
        <v>0</v>
      </c>
      <c r="V71" s="1" t="s">
        <v>758</v>
      </c>
    </row>
    <row r="72" spans="2:22" x14ac:dyDescent="0.25">
      <c r="B72" s="83">
        <v>63</v>
      </c>
      <c r="C72" s="32" t="s">
        <v>7</v>
      </c>
      <c r="D72" s="33" t="s">
        <v>70</v>
      </c>
      <c r="E72" s="30" t="s">
        <v>79</v>
      </c>
      <c r="F72" s="58" t="s">
        <v>92</v>
      </c>
      <c r="G72" s="27"/>
      <c r="H72" s="27">
        <v>20</v>
      </c>
      <c r="I72" s="28">
        <v>0</v>
      </c>
      <c r="J72" s="27">
        <v>0</v>
      </c>
      <c r="K72" s="88">
        <v>0</v>
      </c>
      <c r="L72" s="88">
        <v>0</v>
      </c>
      <c r="M72" s="88">
        <v>0</v>
      </c>
      <c r="N72" s="88">
        <f t="shared" si="69"/>
        <v>0</v>
      </c>
      <c r="O72" s="88">
        <v>0</v>
      </c>
      <c r="P72" s="88">
        <v>0</v>
      </c>
      <c r="R72" s="88">
        <v>273</v>
      </c>
      <c r="S72" s="88">
        <f t="shared" si="70"/>
        <v>0</v>
      </c>
      <c r="T72" s="88">
        <f t="shared" si="76"/>
        <v>0</v>
      </c>
      <c r="U72" s="88">
        <f t="shared" si="77"/>
        <v>0</v>
      </c>
    </row>
    <row r="73" spans="2:22" s="54" customFormat="1" x14ac:dyDescent="0.25">
      <c r="B73" s="83">
        <v>64</v>
      </c>
      <c r="C73" s="84" t="s">
        <v>7</v>
      </c>
      <c r="D73" s="85" t="s">
        <v>70</v>
      </c>
      <c r="E73" s="81" t="s">
        <v>79</v>
      </c>
      <c r="F73" s="87" t="s">
        <v>93</v>
      </c>
      <c r="G73" s="91"/>
      <c r="H73" s="91"/>
      <c r="I73" s="94"/>
      <c r="J73" s="91">
        <v>20</v>
      </c>
      <c r="K73" s="91"/>
      <c r="L73" s="91"/>
      <c r="M73" s="91"/>
      <c r="N73" s="91">
        <f t="shared" si="69"/>
        <v>0</v>
      </c>
      <c r="O73" s="91">
        <v>30</v>
      </c>
      <c r="P73" s="91">
        <v>20</v>
      </c>
      <c r="R73" s="91">
        <v>322</v>
      </c>
      <c r="S73" s="91">
        <f t="shared" si="70"/>
        <v>0</v>
      </c>
      <c r="T73" s="91">
        <f t="shared" si="76"/>
        <v>9660</v>
      </c>
      <c r="U73" s="91">
        <f t="shared" si="77"/>
        <v>6440</v>
      </c>
      <c r="V73" s="54" t="s">
        <v>727</v>
      </c>
    </row>
    <row r="74" spans="2:22" x14ac:dyDescent="0.25">
      <c r="B74" s="83">
        <v>65</v>
      </c>
      <c r="C74" s="59" t="s">
        <v>23</v>
      </c>
      <c r="D74" s="61" t="s">
        <v>94</v>
      </c>
      <c r="E74" s="55" t="s">
        <v>79</v>
      </c>
      <c r="F74" s="58" t="s">
        <v>95</v>
      </c>
      <c r="G74" s="88"/>
      <c r="H74" s="88">
        <v>0</v>
      </c>
      <c r="I74" s="92">
        <v>10</v>
      </c>
      <c r="J74" s="88">
        <v>0</v>
      </c>
      <c r="K74" s="88">
        <v>0</v>
      </c>
      <c r="L74" s="88">
        <v>0</v>
      </c>
      <c r="M74" s="88">
        <v>0</v>
      </c>
      <c r="N74" s="88">
        <f t="shared" si="69"/>
        <v>0</v>
      </c>
      <c r="O74" s="89">
        <v>0</v>
      </c>
      <c r="P74" s="89">
        <v>0</v>
      </c>
      <c r="Q74" s="41">
        <f t="shared" ref="Q74:Q77" si="78">N74-O74</f>
        <v>0</v>
      </c>
      <c r="R74" s="88">
        <v>230</v>
      </c>
      <c r="S74" s="88">
        <f t="shared" si="70"/>
        <v>0</v>
      </c>
      <c r="T74" s="88">
        <f t="shared" si="76"/>
        <v>0</v>
      </c>
      <c r="U74" s="88">
        <f t="shared" si="77"/>
        <v>0</v>
      </c>
      <c r="V74" s="1" t="s">
        <v>731</v>
      </c>
    </row>
    <row r="75" spans="2:22" x14ac:dyDescent="0.25">
      <c r="B75" s="83">
        <v>66</v>
      </c>
      <c r="C75" s="65" t="s">
        <v>23</v>
      </c>
      <c r="D75" s="66" t="s">
        <v>78</v>
      </c>
      <c r="E75" s="67" t="s">
        <v>79</v>
      </c>
      <c r="F75" s="68" t="s">
        <v>96</v>
      </c>
      <c r="G75" s="89">
        <v>100</v>
      </c>
      <c r="H75" s="89">
        <v>0</v>
      </c>
      <c r="I75" s="93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41">
        <f t="shared" si="78"/>
        <v>0</v>
      </c>
      <c r="R75" s="89">
        <v>0</v>
      </c>
      <c r="S75" s="89">
        <f>N75*R75</f>
        <v>0</v>
      </c>
      <c r="T75" s="89">
        <f>O75*R75</f>
        <v>0</v>
      </c>
      <c r="U75" s="89">
        <f>P75*R75</f>
        <v>0</v>
      </c>
    </row>
    <row r="76" spans="2:22" x14ac:dyDescent="0.25">
      <c r="B76" s="83">
        <v>67</v>
      </c>
      <c r="C76" s="59" t="s">
        <v>23</v>
      </c>
      <c r="D76" s="61" t="s">
        <v>97</v>
      </c>
      <c r="E76" s="55" t="s">
        <v>79</v>
      </c>
      <c r="F76" s="58" t="s">
        <v>98</v>
      </c>
      <c r="G76" s="88"/>
      <c r="H76" s="88">
        <v>10</v>
      </c>
      <c r="I76" s="92">
        <v>10</v>
      </c>
      <c r="J76" s="88">
        <v>0</v>
      </c>
      <c r="K76" s="88">
        <v>0</v>
      </c>
      <c r="L76" s="88">
        <v>0</v>
      </c>
      <c r="M76" s="88">
        <v>0</v>
      </c>
      <c r="N76" s="88">
        <f t="shared" si="69"/>
        <v>0</v>
      </c>
      <c r="O76" s="88">
        <v>0</v>
      </c>
      <c r="P76" s="88">
        <v>0</v>
      </c>
      <c r="Q76" s="41">
        <f t="shared" si="78"/>
        <v>0</v>
      </c>
      <c r="R76" s="88">
        <v>575</v>
      </c>
      <c r="S76" s="88">
        <f t="shared" ref="S76:S78" si="79">N76*R76</f>
        <v>0</v>
      </c>
      <c r="T76" s="88">
        <f t="shared" ref="T76:T78" si="80">O76*R76</f>
        <v>0</v>
      </c>
      <c r="U76" s="88">
        <f t="shared" ref="U76:U78" si="81">P76*R76</f>
        <v>0</v>
      </c>
      <c r="V76" s="1" t="s">
        <v>729</v>
      </c>
    </row>
    <row r="77" spans="2:22" x14ac:dyDescent="0.25">
      <c r="B77" s="83">
        <v>68</v>
      </c>
      <c r="C77" s="36" t="s">
        <v>23</v>
      </c>
      <c r="D77" s="37" t="s">
        <v>99</v>
      </c>
      <c r="E77" s="38" t="s">
        <v>79</v>
      </c>
      <c r="F77" s="75" t="s">
        <v>98</v>
      </c>
      <c r="G77" s="35">
        <v>20</v>
      </c>
      <c r="H77" s="35">
        <v>20</v>
      </c>
      <c r="I77" s="40">
        <v>10</v>
      </c>
      <c r="J77" s="35">
        <v>0</v>
      </c>
      <c r="K77" s="89">
        <v>0</v>
      </c>
      <c r="L77" s="89">
        <v>0</v>
      </c>
      <c r="M77" s="89">
        <v>0</v>
      </c>
      <c r="N77" s="35">
        <v>0</v>
      </c>
      <c r="O77" s="35">
        <v>0</v>
      </c>
      <c r="P77" s="35">
        <v>0</v>
      </c>
      <c r="Q77" s="41">
        <f t="shared" si="78"/>
        <v>0</v>
      </c>
      <c r="R77" s="89">
        <v>0</v>
      </c>
      <c r="S77" s="89">
        <f t="shared" si="79"/>
        <v>0</v>
      </c>
      <c r="T77" s="89">
        <f t="shared" si="80"/>
        <v>0</v>
      </c>
      <c r="U77" s="89">
        <f t="shared" si="81"/>
        <v>0</v>
      </c>
    </row>
    <row r="78" spans="2:22" x14ac:dyDescent="0.25">
      <c r="B78" s="83">
        <v>69</v>
      </c>
      <c r="C78" s="65" t="s">
        <v>7</v>
      </c>
      <c r="D78" s="66" t="s">
        <v>100</v>
      </c>
      <c r="E78" s="67" t="s">
        <v>101</v>
      </c>
      <c r="F78" s="70" t="s">
        <v>102</v>
      </c>
      <c r="G78" s="89">
        <v>0</v>
      </c>
      <c r="H78" s="89">
        <v>0</v>
      </c>
      <c r="I78" s="93">
        <v>0</v>
      </c>
      <c r="J78" s="89">
        <v>0</v>
      </c>
      <c r="K78" s="89">
        <v>0</v>
      </c>
      <c r="L78" s="89">
        <v>0</v>
      </c>
      <c r="M78" s="89">
        <v>0</v>
      </c>
      <c r="N78" s="89">
        <v>0</v>
      </c>
      <c r="O78" s="89">
        <v>0</v>
      </c>
      <c r="P78" s="89">
        <v>0</v>
      </c>
      <c r="R78" s="89">
        <v>0</v>
      </c>
      <c r="S78" s="89">
        <f t="shared" si="79"/>
        <v>0</v>
      </c>
      <c r="T78" s="89">
        <f t="shared" si="80"/>
        <v>0</v>
      </c>
      <c r="U78" s="89">
        <f t="shared" si="81"/>
        <v>0</v>
      </c>
    </row>
    <row r="79" spans="2:22" x14ac:dyDescent="0.25">
      <c r="B79" s="83">
        <v>70</v>
      </c>
      <c r="C79" s="32" t="s">
        <v>23</v>
      </c>
      <c r="D79" s="33" t="s">
        <v>97</v>
      </c>
      <c r="E79" s="30" t="s">
        <v>101</v>
      </c>
      <c r="F79" s="58" t="s">
        <v>103</v>
      </c>
      <c r="G79" s="27">
        <v>64</v>
      </c>
      <c r="H79" s="27">
        <v>64</v>
      </c>
      <c r="I79" s="28">
        <v>0</v>
      </c>
      <c r="J79" s="27">
        <v>0</v>
      </c>
      <c r="K79" s="88">
        <v>0</v>
      </c>
      <c r="L79" s="88">
        <v>0</v>
      </c>
      <c r="M79" s="88">
        <v>0</v>
      </c>
      <c r="N79" s="88">
        <f t="shared" ref="N79:N90" si="82">SUM(L79+M79)</f>
        <v>0</v>
      </c>
      <c r="O79" s="27">
        <v>0</v>
      </c>
      <c r="P79" s="27">
        <v>0</v>
      </c>
      <c r="Q79" s="41">
        <f t="shared" ref="Q79:Q83" si="83">N79-O79</f>
        <v>0</v>
      </c>
      <c r="R79" s="91">
        <v>330</v>
      </c>
      <c r="S79" s="88">
        <f t="shared" ref="S79:S90" si="84">N79*R79</f>
        <v>0</v>
      </c>
      <c r="T79" s="88">
        <f t="shared" ref="T79:T90" si="85">O79*R79</f>
        <v>0</v>
      </c>
      <c r="U79" s="88">
        <f t="shared" ref="U79:U90" si="86">P79*R79</f>
        <v>0</v>
      </c>
      <c r="V79" s="1" t="s">
        <v>732</v>
      </c>
    </row>
    <row r="80" spans="2:22" x14ac:dyDescent="0.25">
      <c r="B80" s="83">
        <v>71</v>
      </c>
      <c r="C80" s="59" t="s">
        <v>23</v>
      </c>
      <c r="D80" s="61" t="s">
        <v>99</v>
      </c>
      <c r="E80" s="55" t="s">
        <v>101</v>
      </c>
      <c r="F80" s="58" t="s">
        <v>104</v>
      </c>
      <c r="G80" s="88">
        <v>10</v>
      </c>
      <c r="H80" s="88">
        <v>0</v>
      </c>
      <c r="I80" s="92">
        <v>10</v>
      </c>
      <c r="J80" s="88">
        <v>0</v>
      </c>
      <c r="K80" s="88">
        <v>0</v>
      </c>
      <c r="L80" s="88">
        <v>0</v>
      </c>
      <c r="M80" s="88">
        <v>0</v>
      </c>
      <c r="N80" s="88">
        <f t="shared" si="82"/>
        <v>0</v>
      </c>
      <c r="O80" s="88">
        <v>0</v>
      </c>
      <c r="P80" s="88">
        <v>0</v>
      </c>
      <c r="Q80" s="41">
        <f t="shared" si="83"/>
        <v>0</v>
      </c>
      <c r="R80" s="88">
        <v>265</v>
      </c>
      <c r="S80" s="88">
        <f t="shared" si="84"/>
        <v>0</v>
      </c>
      <c r="T80" s="88">
        <f t="shared" si="85"/>
        <v>0</v>
      </c>
      <c r="U80" s="88">
        <f t="shared" si="86"/>
        <v>0</v>
      </c>
      <c r="V80" s="54" t="s">
        <v>732</v>
      </c>
    </row>
    <row r="81" spans="2:22" s="54" customFormat="1" x14ac:dyDescent="0.25">
      <c r="B81" s="83">
        <v>72</v>
      </c>
      <c r="C81" s="84" t="s">
        <v>23</v>
      </c>
      <c r="D81" s="80" t="s">
        <v>105</v>
      </c>
      <c r="E81" s="81" t="s">
        <v>101</v>
      </c>
      <c r="F81" s="87" t="s">
        <v>106</v>
      </c>
      <c r="G81" s="91"/>
      <c r="H81" s="91"/>
      <c r="I81" s="94"/>
      <c r="J81" s="91">
        <v>0</v>
      </c>
      <c r="K81" s="91"/>
      <c r="L81" s="91"/>
      <c r="M81" s="91"/>
      <c r="N81" s="91">
        <f t="shared" si="82"/>
        <v>0</v>
      </c>
      <c r="O81" s="91"/>
      <c r="P81" s="91">
        <v>0</v>
      </c>
      <c r="Q81" s="41">
        <f t="shared" si="83"/>
        <v>0</v>
      </c>
      <c r="R81" s="91">
        <v>130</v>
      </c>
      <c r="S81" s="91">
        <f t="shared" si="84"/>
        <v>0</v>
      </c>
      <c r="T81" s="91">
        <f t="shared" si="85"/>
        <v>0</v>
      </c>
      <c r="U81" s="91">
        <f t="shared" si="86"/>
        <v>0</v>
      </c>
      <c r="V81" s="54" t="s">
        <v>733</v>
      </c>
    </row>
    <row r="82" spans="2:22" x14ac:dyDescent="0.25">
      <c r="B82" s="83">
        <v>73</v>
      </c>
      <c r="C82" s="32" t="s">
        <v>23</v>
      </c>
      <c r="D82" s="63" t="s">
        <v>107</v>
      </c>
      <c r="E82" s="30" t="s">
        <v>101</v>
      </c>
      <c r="F82" s="58" t="s">
        <v>106</v>
      </c>
      <c r="G82" s="27"/>
      <c r="H82" s="27"/>
      <c r="I82" s="28"/>
      <c r="J82" s="27">
        <v>16</v>
      </c>
      <c r="K82" s="88">
        <v>0</v>
      </c>
      <c r="L82" s="88">
        <v>0</v>
      </c>
      <c r="M82" s="88">
        <v>0</v>
      </c>
      <c r="N82" s="88">
        <f t="shared" si="82"/>
        <v>0</v>
      </c>
      <c r="O82" s="27">
        <v>32</v>
      </c>
      <c r="P82" s="27">
        <v>16</v>
      </c>
      <c r="Q82" s="41">
        <f t="shared" si="83"/>
        <v>-32</v>
      </c>
      <c r="R82" s="88">
        <v>135</v>
      </c>
      <c r="S82" s="88">
        <f t="shared" si="84"/>
        <v>0</v>
      </c>
      <c r="T82" s="88">
        <f t="shared" si="85"/>
        <v>4320</v>
      </c>
      <c r="U82" s="88">
        <f t="shared" si="86"/>
        <v>2160</v>
      </c>
      <c r="V82" s="1" t="s">
        <v>731</v>
      </c>
    </row>
    <row r="83" spans="2:22" s="54" customFormat="1" x14ac:dyDescent="0.25">
      <c r="B83" s="83">
        <v>74</v>
      </c>
      <c r="C83" s="84" t="s">
        <v>23</v>
      </c>
      <c r="D83" s="80" t="s">
        <v>59</v>
      </c>
      <c r="E83" s="81" t="s">
        <v>101</v>
      </c>
      <c r="F83" s="87" t="s">
        <v>106</v>
      </c>
      <c r="G83" s="91"/>
      <c r="H83" s="91"/>
      <c r="I83" s="94"/>
      <c r="J83" s="91">
        <v>16</v>
      </c>
      <c r="K83" s="91"/>
      <c r="L83" s="91"/>
      <c r="M83" s="91"/>
      <c r="N83" s="91">
        <f t="shared" si="82"/>
        <v>0</v>
      </c>
      <c r="O83" s="91">
        <v>32</v>
      </c>
      <c r="P83" s="91">
        <v>16</v>
      </c>
      <c r="Q83" s="41">
        <f t="shared" si="83"/>
        <v>-32</v>
      </c>
      <c r="R83" s="91">
        <v>134</v>
      </c>
      <c r="S83" s="91">
        <f t="shared" si="84"/>
        <v>0</v>
      </c>
      <c r="T83" s="91">
        <f t="shared" si="85"/>
        <v>4288</v>
      </c>
      <c r="U83" s="91">
        <f t="shared" si="86"/>
        <v>2144</v>
      </c>
      <c r="V83" s="54" t="s">
        <v>727</v>
      </c>
    </row>
    <row r="84" spans="2:22" s="54" customFormat="1" x14ac:dyDescent="0.25">
      <c r="B84" s="83">
        <v>75</v>
      </c>
      <c r="C84" s="84" t="s">
        <v>7</v>
      </c>
      <c r="D84" s="80" t="s">
        <v>108</v>
      </c>
      <c r="E84" s="81" t="s">
        <v>101</v>
      </c>
      <c r="F84" s="87" t="s">
        <v>106</v>
      </c>
      <c r="G84" s="91"/>
      <c r="H84" s="91"/>
      <c r="I84" s="94"/>
      <c r="J84" s="91">
        <v>0</v>
      </c>
      <c r="K84" s="91"/>
      <c r="L84" s="91"/>
      <c r="M84" s="91"/>
      <c r="N84" s="91">
        <f t="shared" si="82"/>
        <v>0</v>
      </c>
      <c r="O84" s="91"/>
      <c r="P84" s="91"/>
      <c r="R84" s="91">
        <v>138</v>
      </c>
      <c r="S84" s="91">
        <f t="shared" si="84"/>
        <v>0</v>
      </c>
      <c r="T84" s="91">
        <f t="shared" si="85"/>
        <v>0</v>
      </c>
      <c r="U84" s="91">
        <f t="shared" si="86"/>
        <v>0</v>
      </c>
      <c r="V84" s="54" t="s">
        <v>727</v>
      </c>
    </row>
    <row r="85" spans="2:22" s="54" customFormat="1" x14ac:dyDescent="0.25">
      <c r="B85" s="83">
        <v>76</v>
      </c>
      <c r="C85" s="84" t="s">
        <v>23</v>
      </c>
      <c r="D85" s="80" t="s">
        <v>109</v>
      </c>
      <c r="E85" s="81" t="s">
        <v>101</v>
      </c>
      <c r="F85" s="87" t="s">
        <v>106</v>
      </c>
      <c r="G85" s="91"/>
      <c r="H85" s="91"/>
      <c r="I85" s="94"/>
      <c r="J85" s="91">
        <v>16</v>
      </c>
      <c r="K85" s="91">
        <v>0</v>
      </c>
      <c r="L85" s="91">
        <v>0</v>
      </c>
      <c r="M85" s="91"/>
      <c r="N85" s="91">
        <f t="shared" si="82"/>
        <v>0</v>
      </c>
      <c r="O85" s="91">
        <v>0</v>
      </c>
      <c r="P85" s="91">
        <v>0</v>
      </c>
      <c r="Q85" s="41">
        <f t="shared" ref="Q85:Q86" si="87">N85-O85</f>
        <v>0</v>
      </c>
      <c r="R85" s="91">
        <v>168</v>
      </c>
      <c r="S85" s="91">
        <f t="shared" si="84"/>
        <v>0</v>
      </c>
      <c r="T85" s="91">
        <f t="shared" si="85"/>
        <v>0</v>
      </c>
      <c r="U85" s="91">
        <f t="shared" si="86"/>
        <v>0</v>
      </c>
      <c r="V85" s="54" t="s">
        <v>734</v>
      </c>
    </row>
    <row r="86" spans="2:22" s="54" customFormat="1" x14ac:dyDescent="0.25">
      <c r="B86" s="83">
        <v>77</v>
      </c>
      <c r="C86" s="84" t="s">
        <v>23</v>
      </c>
      <c r="D86" s="85" t="s">
        <v>110</v>
      </c>
      <c r="E86" s="81" t="s">
        <v>101</v>
      </c>
      <c r="F86" s="87" t="s">
        <v>111</v>
      </c>
      <c r="G86" s="91">
        <v>256</v>
      </c>
      <c r="H86" s="91">
        <v>0</v>
      </c>
      <c r="I86" s="94">
        <v>16</v>
      </c>
      <c r="J86" s="91">
        <v>32</v>
      </c>
      <c r="K86" s="91"/>
      <c r="L86" s="91"/>
      <c r="M86" s="91"/>
      <c r="N86" s="91">
        <f t="shared" si="82"/>
        <v>0</v>
      </c>
      <c r="O86" s="91">
        <v>64</v>
      </c>
      <c r="P86" s="91">
        <v>32</v>
      </c>
      <c r="Q86" s="41">
        <f t="shared" si="87"/>
        <v>-64</v>
      </c>
      <c r="R86" s="91">
        <v>120</v>
      </c>
      <c r="S86" s="91">
        <f t="shared" si="84"/>
        <v>0</v>
      </c>
      <c r="T86" s="91">
        <f t="shared" si="85"/>
        <v>7680</v>
      </c>
      <c r="U86" s="91">
        <f t="shared" si="86"/>
        <v>3840</v>
      </c>
      <c r="V86" s="54" t="s">
        <v>727</v>
      </c>
    </row>
    <row r="87" spans="2:22" s="54" customFormat="1" x14ac:dyDescent="0.25">
      <c r="B87" s="83">
        <v>78</v>
      </c>
      <c r="C87" s="84" t="s">
        <v>7</v>
      </c>
      <c r="D87" s="85" t="s">
        <v>65</v>
      </c>
      <c r="E87" s="81" t="s">
        <v>101</v>
      </c>
      <c r="F87" s="87" t="s">
        <v>111</v>
      </c>
      <c r="G87" s="91">
        <v>0</v>
      </c>
      <c r="H87" s="91">
        <v>16</v>
      </c>
      <c r="I87" s="94">
        <v>16</v>
      </c>
      <c r="J87" s="91">
        <v>0</v>
      </c>
      <c r="K87" s="91"/>
      <c r="L87" s="91"/>
      <c r="M87" s="91"/>
      <c r="N87" s="91">
        <f t="shared" si="82"/>
        <v>0</v>
      </c>
      <c r="O87" s="91">
        <v>16</v>
      </c>
      <c r="P87" s="91">
        <v>16</v>
      </c>
      <c r="R87" s="91">
        <v>137</v>
      </c>
      <c r="S87" s="91">
        <f t="shared" si="84"/>
        <v>0</v>
      </c>
      <c r="T87" s="91">
        <f t="shared" si="85"/>
        <v>2192</v>
      </c>
      <c r="U87" s="91">
        <f t="shared" si="86"/>
        <v>2192</v>
      </c>
      <c r="V87" s="54" t="s">
        <v>727</v>
      </c>
    </row>
    <row r="88" spans="2:22" x14ac:dyDescent="0.25">
      <c r="B88" s="83">
        <v>79</v>
      </c>
      <c r="C88" s="84" t="s">
        <v>17</v>
      </c>
      <c r="D88" s="85" t="s">
        <v>112</v>
      </c>
      <c r="E88" s="81" t="s">
        <v>101</v>
      </c>
      <c r="F88" s="87" t="s">
        <v>106</v>
      </c>
      <c r="G88" s="91"/>
      <c r="H88" s="91">
        <v>16</v>
      </c>
      <c r="I88" s="94">
        <v>0</v>
      </c>
      <c r="J88" s="91">
        <v>0</v>
      </c>
      <c r="K88" s="91">
        <v>0</v>
      </c>
      <c r="L88" s="91">
        <v>0</v>
      </c>
      <c r="M88" s="91">
        <v>0</v>
      </c>
      <c r="N88" s="88">
        <f t="shared" si="82"/>
        <v>0</v>
      </c>
      <c r="O88" s="91">
        <v>0</v>
      </c>
      <c r="P88" s="91">
        <v>0</v>
      </c>
      <c r="Q88" s="54"/>
      <c r="R88" s="91">
        <v>128</v>
      </c>
      <c r="S88" s="88">
        <f t="shared" si="84"/>
        <v>0</v>
      </c>
      <c r="T88" s="88">
        <f t="shared" si="85"/>
        <v>0</v>
      </c>
      <c r="U88" s="88">
        <f t="shared" si="86"/>
        <v>0</v>
      </c>
    </row>
    <row r="89" spans="2:22" x14ac:dyDescent="0.25">
      <c r="B89" s="83">
        <v>80</v>
      </c>
      <c r="C89" s="32" t="s">
        <v>7</v>
      </c>
      <c r="D89" s="33" t="s">
        <v>8</v>
      </c>
      <c r="E89" s="30" t="s">
        <v>101</v>
      </c>
      <c r="F89" s="58" t="s">
        <v>106</v>
      </c>
      <c r="G89" s="27"/>
      <c r="H89" s="27">
        <v>0</v>
      </c>
      <c r="I89" s="28">
        <v>16</v>
      </c>
      <c r="J89" s="27">
        <v>16</v>
      </c>
      <c r="K89" s="88">
        <v>0</v>
      </c>
      <c r="L89" s="88">
        <v>0</v>
      </c>
      <c r="M89" s="88">
        <v>0</v>
      </c>
      <c r="N89" s="88">
        <f t="shared" si="82"/>
        <v>0</v>
      </c>
      <c r="O89" s="88">
        <v>32</v>
      </c>
      <c r="P89" s="88">
        <v>16</v>
      </c>
      <c r="R89" s="88">
        <v>132</v>
      </c>
      <c r="S89" s="88">
        <f t="shared" si="84"/>
        <v>0</v>
      </c>
      <c r="T89" s="88">
        <f t="shared" si="85"/>
        <v>4224</v>
      </c>
      <c r="U89" s="88">
        <f t="shared" si="86"/>
        <v>2112</v>
      </c>
      <c r="V89" s="54" t="s">
        <v>727</v>
      </c>
    </row>
    <row r="90" spans="2:22" x14ac:dyDescent="0.25">
      <c r="B90" s="83">
        <v>81</v>
      </c>
      <c r="C90" s="59" t="s">
        <v>23</v>
      </c>
      <c r="D90" s="61" t="s">
        <v>113</v>
      </c>
      <c r="E90" s="55" t="s">
        <v>101</v>
      </c>
      <c r="F90" s="58" t="s">
        <v>106</v>
      </c>
      <c r="G90" s="88">
        <v>16</v>
      </c>
      <c r="H90" s="88">
        <v>0</v>
      </c>
      <c r="I90" s="92">
        <v>0</v>
      </c>
      <c r="J90" s="88">
        <v>16</v>
      </c>
      <c r="K90" s="88">
        <v>0</v>
      </c>
      <c r="L90" s="88">
        <v>0</v>
      </c>
      <c r="M90" s="88">
        <v>0</v>
      </c>
      <c r="N90" s="88">
        <f t="shared" si="82"/>
        <v>0</v>
      </c>
      <c r="O90" s="88">
        <v>16</v>
      </c>
      <c r="P90" s="88">
        <v>0</v>
      </c>
      <c r="Q90" s="41">
        <f t="shared" ref="Q90:Q91" si="88">N90-O90</f>
        <v>-16</v>
      </c>
      <c r="R90" s="88">
        <v>120</v>
      </c>
      <c r="S90" s="88">
        <f t="shared" si="84"/>
        <v>0</v>
      </c>
      <c r="T90" s="88">
        <f t="shared" si="85"/>
        <v>1920</v>
      </c>
      <c r="U90" s="88">
        <f t="shared" si="86"/>
        <v>0</v>
      </c>
      <c r="V90" s="1" t="s">
        <v>727</v>
      </c>
    </row>
    <row r="91" spans="2:22" x14ac:dyDescent="0.25">
      <c r="B91" s="83">
        <v>82</v>
      </c>
      <c r="C91" s="36" t="s">
        <v>23</v>
      </c>
      <c r="D91" s="73" t="s">
        <v>114</v>
      </c>
      <c r="E91" s="38" t="s">
        <v>101</v>
      </c>
      <c r="F91" s="70" t="s">
        <v>106</v>
      </c>
      <c r="G91" s="35">
        <v>16</v>
      </c>
      <c r="H91" s="35">
        <v>0</v>
      </c>
      <c r="I91" s="40">
        <v>0</v>
      </c>
      <c r="J91" s="35">
        <v>0</v>
      </c>
      <c r="K91" s="89">
        <v>0</v>
      </c>
      <c r="L91" s="89">
        <v>0</v>
      </c>
      <c r="M91" s="89">
        <v>0</v>
      </c>
      <c r="N91" s="35">
        <v>0</v>
      </c>
      <c r="O91" s="35">
        <v>0</v>
      </c>
      <c r="P91" s="35">
        <v>0</v>
      </c>
      <c r="Q91" s="41">
        <f t="shared" si="88"/>
        <v>0</v>
      </c>
      <c r="R91" s="89"/>
      <c r="S91" s="89">
        <f>N91*R91</f>
        <v>0</v>
      </c>
      <c r="T91" s="89">
        <f>O91*R91</f>
        <v>0</v>
      </c>
      <c r="U91" s="89">
        <f>P91*R91</f>
        <v>0</v>
      </c>
    </row>
    <row r="92" spans="2:22" x14ac:dyDescent="0.25">
      <c r="B92" s="83">
        <v>83</v>
      </c>
      <c r="C92" s="32" t="s">
        <v>7</v>
      </c>
      <c r="D92" s="34" t="s">
        <v>115</v>
      </c>
      <c r="E92" s="30" t="s">
        <v>101</v>
      </c>
      <c r="F92" s="58" t="s">
        <v>106</v>
      </c>
      <c r="G92" s="27"/>
      <c r="H92" s="27"/>
      <c r="I92" s="28"/>
      <c r="J92" s="27">
        <v>16</v>
      </c>
      <c r="K92" s="88">
        <v>0</v>
      </c>
      <c r="L92" s="88">
        <v>0</v>
      </c>
      <c r="M92" s="88">
        <v>0</v>
      </c>
      <c r="N92" s="88">
        <f t="shared" ref="N92:N97" si="89">SUM(L92+M92)</f>
        <v>0</v>
      </c>
      <c r="O92" s="88">
        <v>16</v>
      </c>
      <c r="P92" s="88">
        <v>0</v>
      </c>
      <c r="R92" s="88">
        <v>126</v>
      </c>
      <c r="S92" s="88">
        <f t="shared" ref="S92:S97" si="90">N92*R92</f>
        <v>0</v>
      </c>
      <c r="T92" s="88">
        <f t="shared" ref="T92:T97" si="91">O92*R92</f>
        <v>2016</v>
      </c>
      <c r="U92" s="88">
        <f t="shared" ref="U92:U97" si="92">P92*R92</f>
        <v>0</v>
      </c>
      <c r="V92" s="54" t="s">
        <v>758</v>
      </c>
    </row>
    <row r="93" spans="2:22" x14ac:dyDescent="0.25">
      <c r="B93" s="83">
        <v>84</v>
      </c>
      <c r="C93" s="59" t="s">
        <v>7</v>
      </c>
      <c r="D93" s="63" t="s">
        <v>14</v>
      </c>
      <c r="E93" s="55" t="s">
        <v>101</v>
      </c>
      <c r="F93" s="58" t="s">
        <v>106</v>
      </c>
      <c r="G93" s="88"/>
      <c r="H93" s="88"/>
      <c r="I93" s="92"/>
      <c r="J93" s="88">
        <v>32</v>
      </c>
      <c r="K93" s="88">
        <v>0</v>
      </c>
      <c r="L93" s="88">
        <v>0</v>
      </c>
      <c r="M93" s="88">
        <v>0</v>
      </c>
      <c r="N93" s="88">
        <f t="shared" si="89"/>
        <v>0</v>
      </c>
      <c r="O93" s="88">
        <v>48</v>
      </c>
      <c r="P93" s="88">
        <v>16</v>
      </c>
      <c r="R93" s="88">
        <v>124</v>
      </c>
      <c r="S93" s="88">
        <f t="shared" si="90"/>
        <v>0</v>
      </c>
      <c r="T93" s="88">
        <f t="shared" si="91"/>
        <v>5952</v>
      </c>
      <c r="U93" s="88">
        <f t="shared" si="92"/>
        <v>1984</v>
      </c>
      <c r="V93" s="54" t="s">
        <v>727</v>
      </c>
    </row>
    <row r="94" spans="2:22" x14ac:dyDescent="0.25">
      <c r="B94" s="83">
        <v>85</v>
      </c>
      <c r="C94" s="32" t="s">
        <v>7</v>
      </c>
      <c r="D94" s="34" t="s">
        <v>89</v>
      </c>
      <c r="E94" s="30" t="s">
        <v>101</v>
      </c>
      <c r="F94" s="58" t="s">
        <v>106</v>
      </c>
      <c r="G94" s="27"/>
      <c r="H94" s="27"/>
      <c r="I94" s="28"/>
      <c r="J94" s="27">
        <v>16</v>
      </c>
      <c r="K94" s="88">
        <v>0</v>
      </c>
      <c r="L94" s="88">
        <v>0</v>
      </c>
      <c r="M94" s="88">
        <v>0</v>
      </c>
      <c r="N94" s="88">
        <f t="shared" si="89"/>
        <v>0</v>
      </c>
      <c r="O94" s="88">
        <v>32</v>
      </c>
      <c r="P94" s="88">
        <v>16</v>
      </c>
      <c r="R94" s="88">
        <v>126</v>
      </c>
      <c r="S94" s="88">
        <f t="shared" si="90"/>
        <v>0</v>
      </c>
      <c r="T94" s="88">
        <f t="shared" si="91"/>
        <v>4032</v>
      </c>
      <c r="U94" s="88">
        <f t="shared" si="92"/>
        <v>2016</v>
      </c>
      <c r="V94" s="54" t="s">
        <v>727</v>
      </c>
    </row>
    <row r="95" spans="2:22" x14ac:dyDescent="0.25">
      <c r="B95" s="83">
        <v>86</v>
      </c>
      <c r="C95" s="59" t="s">
        <v>7</v>
      </c>
      <c r="D95" s="63" t="s">
        <v>116</v>
      </c>
      <c r="E95" s="55" t="s">
        <v>101</v>
      </c>
      <c r="F95" s="58" t="s">
        <v>106</v>
      </c>
      <c r="G95" s="88"/>
      <c r="H95" s="88"/>
      <c r="I95" s="92"/>
      <c r="J95" s="88">
        <v>16</v>
      </c>
      <c r="K95" s="88">
        <v>0</v>
      </c>
      <c r="L95" s="88">
        <v>0</v>
      </c>
      <c r="M95" s="88">
        <v>0</v>
      </c>
      <c r="N95" s="88">
        <f t="shared" si="89"/>
        <v>0</v>
      </c>
      <c r="O95" s="88">
        <v>16</v>
      </c>
      <c r="P95" s="88">
        <v>16</v>
      </c>
      <c r="R95" s="88">
        <v>129</v>
      </c>
      <c r="S95" s="88">
        <f t="shared" si="90"/>
        <v>0</v>
      </c>
      <c r="T95" s="88">
        <f t="shared" si="91"/>
        <v>2064</v>
      </c>
      <c r="U95" s="88">
        <f t="shared" si="92"/>
        <v>2064</v>
      </c>
      <c r="V95" s="54" t="s">
        <v>727</v>
      </c>
    </row>
    <row r="96" spans="2:22" x14ac:dyDescent="0.25">
      <c r="B96" s="83">
        <v>87</v>
      </c>
      <c r="C96" s="59" t="s">
        <v>7</v>
      </c>
      <c r="D96" s="63" t="s">
        <v>65</v>
      </c>
      <c r="E96" s="55" t="s">
        <v>117</v>
      </c>
      <c r="F96" s="58" t="s">
        <v>118</v>
      </c>
      <c r="G96" s="88"/>
      <c r="H96" s="88">
        <v>16</v>
      </c>
      <c r="I96" s="92">
        <v>0</v>
      </c>
      <c r="J96" s="88">
        <v>0</v>
      </c>
      <c r="K96" s="88">
        <v>0</v>
      </c>
      <c r="L96" s="88">
        <v>0</v>
      </c>
      <c r="M96" s="88">
        <v>0</v>
      </c>
      <c r="N96" s="88">
        <f t="shared" si="89"/>
        <v>0</v>
      </c>
      <c r="O96" s="88">
        <v>0</v>
      </c>
      <c r="P96" s="88">
        <v>0</v>
      </c>
      <c r="R96" s="88">
        <v>250</v>
      </c>
      <c r="S96" s="88">
        <f t="shared" si="90"/>
        <v>0</v>
      </c>
      <c r="T96" s="88">
        <f t="shared" si="91"/>
        <v>0</v>
      </c>
      <c r="U96" s="88">
        <f t="shared" si="92"/>
        <v>0</v>
      </c>
    </row>
    <row r="97" spans="2:22" x14ac:dyDescent="0.25">
      <c r="B97" s="83">
        <v>88</v>
      </c>
      <c r="C97" s="32" t="s">
        <v>7</v>
      </c>
      <c r="D97" s="34" t="s">
        <v>65</v>
      </c>
      <c r="E97" s="30" t="s">
        <v>117</v>
      </c>
      <c r="F97" s="58" t="s">
        <v>119</v>
      </c>
      <c r="G97" s="27"/>
      <c r="H97" s="27">
        <v>17</v>
      </c>
      <c r="I97" s="28">
        <v>0</v>
      </c>
      <c r="J97" s="27">
        <v>0</v>
      </c>
      <c r="K97" s="88">
        <v>0</v>
      </c>
      <c r="L97" s="88">
        <v>0</v>
      </c>
      <c r="M97" s="88">
        <v>0</v>
      </c>
      <c r="N97" s="88">
        <f t="shared" si="89"/>
        <v>0</v>
      </c>
      <c r="O97" s="27">
        <v>0</v>
      </c>
      <c r="P97" s="27">
        <v>0</v>
      </c>
      <c r="R97" s="88">
        <v>190</v>
      </c>
      <c r="S97" s="88">
        <f t="shared" si="90"/>
        <v>0</v>
      </c>
      <c r="T97" s="88">
        <f t="shared" si="91"/>
        <v>0</v>
      </c>
      <c r="U97" s="88">
        <f t="shared" si="92"/>
        <v>0</v>
      </c>
    </row>
    <row r="98" spans="2:22" x14ac:dyDescent="0.25">
      <c r="B98" s="83">
        <v>89</v>
      </c>
      <c r="C98" s="36" t="s">
        <v>69</v>
      </c>
      <c r="D98" s="66" t="s">
        <v>120</v>
      </c>
      <c r="E98" s="38" t="s">
        <v>117</v>
      </c>
      <c r="F98" s="71" t="s">
        <v>121</v>
      </c>
      <c r="G98" s="35">
        <v>0</v>
      </c>
      <c r="H98" s="35">
        <v>0</v>
      </c>
      <c r="I98" s="40">
        <v>0</v>
      </c>
      <c r="J98" s="35">
        <v>0</v>
      </c>
      <c r="K98" s="89">
        <v>0</v>
      </c>
      <c r="L98" s="89">
        <v>0</v>
      </c>
      <c r="M98" s="89">
        <v>0</v>
      </c>
      <c r="N98" s="35">
        <v>0</v>
      </c>
      <c r="O98" s="35">
        <v>0</v>
      </c>
      <c r="P98" s="35">
        <v>0</v>
      </c>
      <c r="R98" s="89"/>
      <c r="S98" s="89">
        <f>N98*R98</f>
        <v>0</v>
      </c>
      <c r="T98" s="89">
        <f>O98*R98</f>
        <v>0</v>
      </c>
      <c r="U98" s="89">
        <f>P98*R98</f>
        <v>0</v>
      </c>
    </row>
    <row r="99" spans="2:22" x14ac:dyDescent="0.25">
      <c r="B99" s="83">
        <v>90</v>
      </c>
      <c r="C99" s="65" t="s">
        <v>23</v>
      </c>
      <c r="D99" s="66" t="s">
        <v>87</v>
      </c>
      <c r="E99" s="67" t="s">
        <v>117</v>
      </c>
      <c r="F99" s="71" t="s">
        <v>121</v>
      </c>
      <c r="G99" s="89">
        <v>16</v>
      </c>
      <c r="H99" s="89">
        <v>16</v>
      </c>
      <c r="I99" s="93">
        <v>0</v>
      </c>
      <c r="J99" s="89">
        <v>0</v>
      </c>
      <c r="K99" s="89">
        <v>0</v>
      </c>
      <c r="L99" s="89">
        <v>0</v>
      </c>
      <c r="M99" s="89">
        <v>0</v>
      </c>
      <c r="N99" s="89">
        <v>0</v>
      </c>
      <c r="O99" s="89">
        <v>0</v>
      </c>
      <c r="P99" s="89">
        <v>0</v>
      </c>
      <c r="Q99" s="41">
        <f t="shared" ref="Q99:Q101" si="93">N99-O99</f>
        <v>0</v>
      </c>
      <c r="R99" s="89">
        <v>263</v>
      </c>
      <c r="S99" s="89">
        <f t="shared" ref="S99:S106" si="94">N99*R99</f>
        <v>0</v>
      </c>
      <c r="T99" s="89">
        <f t="shared" ref="T99:T100" si="95">O99*R99</f>
        <v>0</v>
      </c>
      <c r="U99" s="89">
        <f t="shared" ref="U99:U100" si="96">P99*R99</f>
        <v>0</v>
      </c>
    </row>
    <row r="100" spans="2:22" s="54" customFormat="1" x14ac:dyDescent="0.25">
      <c r="B100" s="83">
        <v>91</v>
      </c>
      <c r="C100" s="84" t="s">
        <v>23</v>
      </c>
      <c r="D100" s="85" t="s">
        <v>58</v>
      </c>
      <c r="E100" s="81" t="s">
        <v>117</v>
      </c>
      <c r="F100" s="86" t="s">
        <v>122</v>
      </c>
      <c r="G100" s="91">
        <v>0</v>
      </c>
      <c r="H100" s="91">
        <v>170</v>
      </c>
      <c r="I100" s="94">
        <v>0</v>
      </c>
      <c r="J100" s="91">
        <v>0</v>
      </c>
      <c r="K100" s="91">
        <v>0</v>
      </c>
      <c r="L100" s="91">
        <v>0</v>
      </c>
      <c r="M100" s="91">
        <v>0</v>
      </c>
      <c r="N100" s="91">
        <f>SUM(L100+M100)</f>
        <v>0</v>
      </c>
      <c r="O100" s="91">
        <v>0</v>
      </c>
      <c r="P100" s="91">
        <v>0</v>
      </c>
      <c r="Q100" s="41">
        <f t="shared" si="93"/>
        <v>0</v>
      </c>
      <c r="R100" s="91">
        <v>74</v>
      </c>
      <c r="S100" s="91">
        <f t="shared" si="94"/>
        <v>0</v>
      </c>
      <c r="T100" s="91">
        <f t="shared" si="95"/>
        <v>0</v>
      </c>
      <c r="U100" s="91">
        <f t="shared" si="96"/>
        <v>0</v>
      </c>
    </row>
    <row r="101" spans="2:22" x14ac:dyDescent="0.25">
      <c r="B101" s="83">
        <v>92</v>
      </c>
      <c r="C101" s="36" t="s">
        <v>23</v>
      </c>
      <c r="D101" s="37" t="s">
        <v>123</v>
      </c>
      <c r="E101" s="38" t="s">
        <v>117</v>
      </c>
      <c r="F101" s="71" t="s">
        <v>122</v>
      </c>
      <c r="G101" s="35">
        <v>0</v>
      </c>
      <c r="H101" s="35">
        <v>0</v>
      </c>
      <c r="I101" s="40">
        <v>0</v>
      </c>
      <c r="J101" s="35">
        <v>0</v>
      </c>
      <c r="K101" s="89">
        <v>0</v>
      </c>
      <c r="L101" s="89">
        <v>0</v>
      </c>
      <c r="M101" s="89">
        <v>0</v>
      </c>
      <c r="N101" s="35">
        <v>0</v>
      </c>
      <c r="O101" s="35">
        <v>0</v>
      </c>
      <c r="P101" s="35">
        <v>0</v>
      </c>
      <c r="Q101" s="41">
        <f t="shared" si="93"/>
        <v>0</v>
      </c>
      <c r="R101" s="89"/>
      <c r="S101" s="89">
        <f>N101*R101</f>
        <v>0</v>
      </c>
      <c r="T101" s="89">
        <f>O101*R101</f>
        <v>0</v>
      </c>
      <c r="U101" s="89">
        <f>P101*R101</f>
        <v>0</v>
      </c>
    </row>
    <row r="102" spans="2:22" s="54" customFormat="1" x14ac:dyDescent="0.25">
      <c r="B102" s="83">
        <v>93</v>
      </c>
      <c r="C102" s="84" t="s">
        <v>7</v>
      </c>
      <c r="D102" s="85" t="s">
        <v>35</v>
      </c>
      <c r="E102" s="81" t="s">
        <v>117</v>
      </c>
      <c r="F102" s="86" t="s">
        <v>122</v>
      </c>
      <c r="G102" s="91">
        <v>748</v>
      </c>
      <c r="H102" s="91">
        <v>289</v>
      </c>
      <c r="I102" s="94">
        <v>408</v>
      </c>
      <c r="J102" s="91">
        <v>408</v>
      </c>
      <c r="K102" s="91"/>
      <c r="L102" s="91"/>
      <c r="M102" s="91"/>
      <c r="N102" s="91">
        <f t="shared" ref="N102:N119" si="97">SUM(L102+M102)</f>
        <v>0</v>
      </c>
      <c r="O102" s="91">
        <v>510</v>
      </c>
      <c r="P102" s="91">
        <v>408</v>
      </c>
      <c r="R102" s="91">
        <v>111</v>
      </c>
      <c r="S102" s="91">
        <f t="shared" si="94"/>
        <v>0</v>
      </c>
      <c r="T102" s="91">
        <f t="shared" ref="T102:T103" si="98">O102*R102</f>
        <v>56610</v>
      </c>
      <c r="U102" s="91">
        <f t="shared" ref="U102:U103" si="99">P102*R102</f>
        <v>45288</v>
      </c>
      <c r="V102" s="54" t="s">
        <v>727</v>
      </c>
    </row>
    <row r="103" spans="2:22" x14ac:dyDescent="0.25">
      <c r="B103" s="83">
        <v>94</v>
      </c>
      <c r="C103" s="59" t="s">
        <v>23</v>
      </c>
      <c r="D103" s="61" t="s">
        <v>124</v>
      </c>
      <c r="E103" s="55" t="s">
        <v>117</v>
      </c>
      <c r="F103" s="56" t="s">
        <v>122</v>
      </c>
      <c r="G103" s="88">
        <v>170</v>
      </c>
      <c r="H103" s="88">
        <v>170</v>
      </c>
      <c r="I103" s="92">
        <v>0</v>
      </c>
      <c r="J103" s="88">
        <v>170</v>
      </c>
      <c r="K103" s="88">
        <v>0</v>
      </c>
      <c r="L103" s="88">
        <v>0</v>
      </c>
      <c r="M103" s="88">
        <v>0</v>
      </c>
      <c r="N103" s="88">
        <f t="shared" si="97"/>
        <v>0</v>
      </c>
      <c r="O103" s="88">
        <v>170</v>
      </c>
      <c r="P103" s="88">
        <v>170</v>
      </c>
      <c r="Q103" s="41">
        <f t="shared" ref="Q103:Q104" si="100">N103-O103</f>
        <v>-170</v>
      </c>
      <c r="R103" s="88">
        <v>87</v>
      </c>
      <c r="S103" s="88">
        <f t="shared" si="94"/>
        <v>0</v>
      </c>
      <c r="T103" s="88">
        <f t="shared" si="98"/>
        <v>14790</v>
      </c>
      <c r="U103" s="88">
        <f t="shared" si="99"/>
        <v>14790</v>
      </c>
      <c r="V103" s="1" t="s">
        <v>735</v>
      </c>
    </row>
    <row r="104" spans="2:22" x14ac:dyDescent="0.25">
      <c r="B104" s="83">
        <v>95</v>
      </c>
      <c r="C104" s="36" t="s">
        <v>23</v>
      </c>
      <c r="D104" s="37" t="s">
        <v>125</v>
      </c>
      <c r="E104" s="38" t="s">
        <v>117</v>
      </c>
      <c r="F104" s="71" t="s">
        <v>122</v>
      </c>
      <c r="G104" s="35">
        <v>0</v>
      </c>
      <c r="H104" s="35">
        <v>0</v>
      </c>
      <c r="I104" s="40">
        <v>0</v>
      </c>
      <c r="J104" s="35">
        <v>0</v>
      </c>
      <c r="K104" s="89">
        <v>0</v>
      </c>
      <c r="L104" s="89">
        <v>0</v>
      </c>
      <c r="M104" s="89">
        <v>0</v>
      </c>
      <c r="N104" s="35">
        <v>0</v>
      </c>
      <c r="O104" s="35">
        <v>0</v>
      </c>
      <c r="P104" s="35">
        <v>0</v>
      </c>
      <c r="Q104" s="41">
        <f t="shared" si="100"/>
        <v>0</v>
      </c>
      <c r="R104" s="89">
        <v>0</v>
      </c>
      <c r="S104" s="89">
        <f>N104*R104</f>
        <v>0</v>
      </c>
      <c r="T104" s="89">
        <f>O104*R104</f>
        <v>0</v>
      </c>
      <c r="U104" s="89">
        <f>P104*R104</f>
        <v>0</v>
      </c>
    </row>
    <row r="105" spans="2:22" x14ac:dyDescent="0.25">
      <c r="B105" s="83">
        <v>96</v>
      </c>
      <c r="C105" s="32" t="s">
        <v>7</v>
      </c>
      <c r="D105" s="61" t="s">
        <v>126</v>
      </c>
      <c r="E105" s="30" t="s">
        <v>117</v>
      </c>
      <c r="F105" s="56" t="s">
        <v>122</v>
      </c>
      <c r="G105" s="27"/>
      <c r="H105" s="27">
        <v>17</v>
      </c>
      <c r="I105" s="28">
        <v>0</v>
      </c>
      <c r="J105" s="27">
        <v>0</v>
      </c>
      <c r="K105" s="88">
        <v>0</v>
      </c>
      <c r="L105" s="88">
        <v>0</v>
      </c>
      <c r="M105" s="88">
        <v>0</v>
      </c>
      <c r="N105" s="88">
        <f t="shared" si="97"/>
        <v>0</v>
      </c>
      <c r="O105" s="88">
        <v>17</v>
      </c>
      <c r="P105" s="27">
        <v>0</v>
      </c>
      <c r="R105" s="88">
        <v>75</v>
      </c>
      <c r="S105" s="88">
        <f t="shared" si="94"/>
        <v>0</v>
      </c>
      <c r="T105" s="88">
        <f t="shared" ref="T105:T106" si="101">O105*R105</f>
        <v>1275</v>
      </c>
      <c r="U105" s="88">
        <f t="shared" ref="U105:U106" si="102">P105*R105</f>
        <v>0</v>
      </c>
      <c r="V105" s="1" t="s">
        <v>728</v>
      </c>
    </row>
    <row r="106" spans="2:22" x14ac:dyDescent="0.25">
      <c r="B106" s="83">
        <v>97</v>
      </c>
      <c r="C106" s="59" t="s">
        <v>7</v>
      </c>
      <c r="D106" s="61" t="s">
        <v>127</v>
      </c>
      <c r="E106" s="55" t="s">
        <v>117</v>
      </c>
      <c r="F106" s="56" t="s">
        <v>122</v>
      </c>
      <c r="G106" s="88"/>
      <c r="H106" s="88">
        <v>0</v>
      </c>
      <c r="I106" s="92">
        <v>17</v>
      </c>
      <c r="J106" s="88">
        <v>0</v>
      </c>
      <c r="K106" s="88">
        <v>0</v>
      </c>
      <c r="L106" s="88">
        <v>0</v>
      </c>
      <c r="M106" s="88">
        <v>0</v>
      </c>
      <c r="N106" s="88">
        <f t="shared" si="97"/>
        <v>0</v>
      </c>
      <c r="O106" s="88">
        <v>0</v>
      </c>
      <c r="P106" s="88">
        <v>0</v>
      </c>
      <c r="R106" s="88">
        <v>94</v>
      </c>
      <c r="S106" s="88">
        <f t="shared" si="94"/>
        <v>0</v>
      </c>
      <c r="T106" s="88">
        <f t="shared" si="101"/>
        <v>0</v>
      </c>
      <c r="U106" s="88">
        <f t="shared" si="102"/>
        <v>0</v>
      </c>
    </row>
    <row r="107" spans="2:22" x14ac:dyDescent="0.25">
      <c r="B107" s="83">
        <v>98</v>
      </c>
      <c r="C107" s="65" t="s">
        <v>7</v>
      </c>
      <c r="D107" s="66" t="s">
        <v>128</v>
      </c>
      <c r="E107" s="67" t="s">
        <v>117</v>
      </c>
      <c r="F107" s="71" t="s">
        <v>122</v>
      </c>
      <c r="G107" s="89">
        <v>0</v>
      </c>
      <c r="H107" s="89">
        <v>0</v>
      </c>
      <c r="I107" s="93">
        <v>0</v>
      </c>
      <c r="J107" s="89">
        <v>0</v>
      </c>
      <c r="K107" s="89">
        <v>0</v>
      </c>
      <c r="L107" s="89">
        <v>0</v>
      </c>
      <c r="M107" s="89">
        <v>0</v>
      </c>
      <c r="N107" s="89">
        <v>0</v>
      </c>
      <c r="O107" s="89">
        <v>0</v>
      </c>
      <c r="P107" s="89">
        <v>0</v>
      </c>
      <c r="R107" s="89">
        <v>0</v>
      </c>
      <c r="S107" s="89">
        <f>N107*R107</f>
        <v>0</v>
      </c>
      <c r="T107" s="89">
        <f>O107*R107</f>
        <v>0</v>
      </c>
      <c r="U107" s="89">
        <f>P107*R107</f>
        <v>0</v>
      </c>
    </row>
    <row r="108" spans="2:22" x14ac:dyDescent="0.25">
      <c r="B108" s="83">
        <v>99</v>
      </c>
      <c r="C108" s="32" t="s">
        <v>23</v>
      </c>
      <c r="D108" s="33" t="s">
        <v>97</v>
      </c>
      <c r="E108" s="30" t="s">
        <v>117</v>
      </c>
      <c r="F108" s="56" t="s">
        <v>122</v>
      </c>
      <c r="G108" s="27">
        <v>459</v>
      </c>
      <c r="H108" s="27">
        <v>255</v>
      </c>
      <c r="I108" s="28">
        <v>51</v>
      </c>
      <c r="J108" s="27">
        <v>0</v>
      </c>
      <c r="K108" s="88">
        <v>0</v>
      </c>
      <c r="L108" s="88">
        <v>0</v>
      </c>
      <c r="M108" s="88">
        <v>0</v>
      </c>
      <c r="N108" s="88">
        <f t="shared" si="97"/>
        <v>0</v>
      </c>
      <c r="O108" s="27">
        <v>0</v>
      </c>
      <c r="P108" s="27">
        <v>0</v>
      </c>
      <c r="Q108" s="41">
        <f t="shared" ref="Q108:Q109" si="103">N108-O108</f>
        <v>0</v>
      </c>
      <c r="R108" s="88">
        <v>89</v>
      </c>
      <c r="S108" s="88">
        <f t="shared" ref="S108" si="104">N108*R108</f>
        <v>0</v>
      </c>
      <c r="T108" s="88">
        <f t="shared" ref="T108" si="105">O108*R108</f>
        <v>0</v>
      </c>
      <c r="U108" s="88">
        <f t="shared" ref="U108" si="106">P108*R108</f>
        <v>0</v>
      </c>
      <c r="V108" s="1" t="s">
        <v>728</v>
      </c>
    </row>
    <row r="109" spans="2:22" x14ac:dyDescent="0.25">
      <c r="B109" s="83">
        <v>100</v>
      </c>
      <c r="C109" s="36" t="s">
        <v>23</v>
      </c>
      <c r="D109" s="37" t="s">
        <v>129</v>
      </c>
      <c r="E109" s="38" t="s">
        <v>117</v>
      </c>
      <c r="F109" s="71" t="s">
        <v>122</v>
      </c>
      <c r="G109" s="35">
        <v>0</v>
      </c>
      <c r="H109" s="35">
        <v>0</v>
      </c>
      <c r="I109" s="40">
        <v>0</v>
      </c>
      <c r="J109" s="35">
        <v>0</v>
      </c>
      <c r="K109" s="89">
        <v>0</v>
      </c>
      <c r="L109" s="89">
        <v>0</v>
      </c>
      <c r="M109" s="89">
        <v>0</v>
      </c>
      <c r="N109" s="35">
        <v>0</v>
      </c>
      <c r="O109" s="35">
        <v>0</v>
      </c>
      <c r="P109" s="35">
        <v>0</v>
      </c>
      <c r="Q109" s="41">
        <f t="shared" si="103"/>
        <v>0</v>
      </c>
      <c r="R109" s="89">
        <v>0</v>
      </c>
      <c r="S109" s="89">
        <f>N109*R109</f>
        <v>0</v>
      </c>
      <c r="T109" s="89">
        <f>O109*R109</f>
        <v>0</v>
      </c>
      <c r="U109" s="89">
        <f>P109*R109</f>
        <v>0</v>
      </c>
    </row>
    <row r="110" spans="2:22" x14ac:dyDescent="0.25">
      <c r="B110" s="83">
        <v>101</v>
      </c>
      <c r="C110" s="32" t="s">
        <v>17</v>
      </c>
      <c r="D110" s="33" t="s">
        <v>130</v>
      </c>
      <c r="E110" s="30" t="s">
        <v>117</v>
      </c>
      <c r="F110" s="56" t="s">
        <v>122</v>
      </c>
      <c r="G110" s="27"/>
      <c r="H110" s="27">
        <v>0</v>
      </c>
      <c r="I110" s="28">
        <v>17</v>
      </c>
      <c r="J110" s="27">
        <v>0</v>
      </c>
      <c r="K110" s="88">
        <v>0</v>
      </c>
      <c r="L110" s="88">
        <v>0</v>
      </c>
      <c r="M110" s="88">
        <v>0</v>
      </c>
      <c r="N110" s="88">
        <f t="shared" si="97"/>
        <v>0</v>
      </c>
      <c r="O110" s="27">
        <v>0</v>
      </c>
      <c r="P110" s="27">
        <v>0</v>
      </c>
      <c r="R110" s="88">
        <v>109</v>
      </c>
      <c r="S110" s="88">
        <f t="shared" ref="S110" si="107">N110*R110</f>
        <v>0</v>
      </c>
      <c r="T110" s="88">
        <f t="shared" ref="T110" si="108">O110*R110</f>
        <v>0</v>
      </c>
      <c r="U110" s="88">
        <f t="shared" ref="U110" si="109">P110*R110</f>
        <v>0</v>
      </c>
    </row>
    <row r="111" spans="2:22" x14ac:dyDescent="0.25">
      <c r="B111" s="83">
        <v>102</v>
      </c>
      <c r="C111" s="65" t="s">
        <v>23</v>
      </c>
      <c r="D111" s="66" t="s">
        <v>131</v>
      </c>
      <c r="E111" s="67" t="s">
        <v>117</v>
      </c>
      <c r="F111" s="71" t="s">
        <v>122</v>
      </c>
      <c r="G111" s="89">
        <v>0</v>
      </c>
      <c r="H111" s="89">
        <v>0</v>
      </c>
      <c r="I111" s="93">
        <v>0</v>
      </c>
      <c r="J111" s="89">
        <v>0</v>
      </c>
      <c r="K111" s="89">
        <v>0</v>
      </c>
      <c r="L111" s="89">
        <v>0</v>
      </c>
      <c r="M111" s="89">
        <v>0</v>
      </c>
      <c r="N111" s="89">
        <v>0</v>
      </c>
      <c r="O111" s="89">
        <v>0</v>
      </c>
      <c r="P111" s="89">
        <v>0</v>
      </c>
      <c r="Q111" s="41">
        <f>N111-O111</f>
        <v>0</v>
      </c>
      <c r="R111" s="89"/>
      <c r="S111" s="89">
        <f>N111*R111</f>
        <v>0</v>
      </c>
      <c r="T111" s="89">
        <f>O111*R111</f>
        <v>0</v>
      </c>
      <c r="U111" s="89">
        <f>P111*R111</f>
        <v>0</v>
      </c>
    </row>
    <row r="112" spans="2:22" x14ac:dyDescent="0.25">
      <c r="B112" s="83">
        <v>103</v>
      </c>
      <c r="C112" s="59" t="s">
        <v>7</v>
      </c>
      <c r="D112" s="61" t="s">
        <v>132</v>
      </c>
      <c r="E112" s="55" t="s">
        <v>117</v>
      </c>
      <c r="F112" s="56" t="s">
        <v>122</v>
      </c>
      <c r="G112" s="88">
        <v>68</v>
      </c>
      <c r="H112" s="88">
        <v>0</v>
      </c>
      <c r="I112" s="92">
        <v>0</v>
      </c>
      <c r="J112" s="88">
        <v>34</v>
      </c>
      <c r="K112" s="88">
        <v>0</v>
      </c>
      <c r="L112" s="88">
        <v>0</v>
      </c>
      <c r="M112" s="88">
        <v>0</v>
      </c>
      <c r="N112" s="88">
        <f t="shared" si="97"/>
        <v>0</v>
      </c>
      <c r="O112" s="88">
        <v>51</v>
      </c>
      <c r="P112" s="88">
        <v>17</v>
      </c>
      <c r="R112" s="88">
        <v>112</v>
      </c>
      <c r="S112" s="88">
        <f t="shared" ref="S112:S115" si="110">N112*R112</f>
        <v>0</v>
      </c>
      <c r="T112" s="88">
        <f t="shared" ref="T112:T115" si="111">O112*R112</f>
        <v>5712</v>
      </c>
      <c r="U112" s="88">
        <f t="shared" ref="U112:U115" si="112">P112*R112</f>
        <v>1904</v>
      </c>
      <c r="V112" s="1" t="s">
        <v>758</v>
      </c>
    </row>
    <row r="113" spans="2:29" x14ac:dyDescent="0.25">
      <c r="B113" s="83">
        <v>104</v>
      </c>
      <c r="C113" s="95" t="s">
        <v>23</v>
      </c>
      <c r="D113" s="96" t="s">
        <v>133</v>
      </c>
      <c r="E113" s="97" t="s">
        <v>117</v>
      </c>
      <c r="F113" s="105" t="s">
        <v>122</v>
      </c>
      <c r="G113" s="99">
        <v>272</v>
      </c>
      <c r="H113" s="99">
        <v>408</v>
      </c>
      <c r="I113" s="100">
        <v>170</v>
      </c>
      <c r="J113" s="99">
        <v>170</v>
      </c>
      <c r="K113" s="99"/>
      <c r="L113" s="99"/>
      <c r="M113" s="99"/>
      <c r="N113" s="99">
        <f t="shared" si="97"/>
        <v>0</v>
      </c>
      <c r="O113" s="99">
        <v>170</v>
      </c>
      <c r="P113" s="99">
        <v>340</v>
      </c>
      <c r="Q113" s="144">
        <f t="shared" ref="Q113:Q114" si="113">N113-O113</f>
        <v>-170</v>
      </c>
      <c r="R113" s="99">
        <v>88</v>
      </c>
      <c r="S113" s="99">
        <f t="shared" si="110"/>
        <v>0</v>
      </c>
      <c r="T113" s="99">
        <f t="shared" si="111"/>
        <v>14960</v>
      </c>
      <c r="U113" s="99">
        <f t="shared" si="112"/>
        <v>29920</v>
      </c>
      <c r="V113" s="143" t="s">
        <v>727</v>
      </c>
      <c r="W113" s="143"/>
      <c r="X113" s="143"/>
      <c r="Y113" s="143"/>
      <c r="Z113" s="143"/>
      <c r="AA113" s="143"/>
      <c r="AB113" s="143"/>
      <c r="AC113" s="143"/>
    </row>
    <row r="114" spans="2:29" x14ac:dyDescent="0.25">
      <c r="B114" s="83">
        <v>105</v>
      </c>
      <c r="C114" s="32" t="s">
        <v>23</v>
      </c>
      <c r="D114" s="33" t="s">
        <v>134</v>
      </c>
      <c r="E114" s="30" t="s">
        <v>117</v>
      </c>
      <c r="F114" s="56" t="s">
        <v>122</v>
      </c>
      <c r="G114" s="27">
        <v>0</v>
      </c>
      <c r="H114" s="27">
        <v>17</v>
      </c>
      <c r="I114" s="28">
        <v>0</v>
      </c>
      <c r="J114" s="27">
        <v>0</v>
      </c>
      <c r="K114" s="88">
        <v>0</v>
      </c>
      <c r="L114" s="88">
        <v>0</v>
      </c>
      <c r="M114" s="88">
        <v>0</v>
      </c>
      <c r="N114" s="88">
        <f t="shared" si="97"/>
        <v>0</v>
      </c>
      <c r="O114" s="27">
        <v>0</v>
      </c>
      <c r="P114" s="27">
        <v>0</v>
      </c>
      <c r="Q114" s="41">
        <f t="shared" si="113"/>
        <v>0</v>
      </c>
      <c r="R114" s="88">
        <v>77</v>
      </c>
      <c r="S114" s="88">
        <f t="shared" si="110"/>
        <v>0</v>
      </c>
      <c r="T114" s="88">
        <f t="shared" si="111"/>
        <v>0</v>
      </c>
      <c r="U114" s="88">
        <f t="shared" si="112"/>
        <v>0</v>
      </c>
      <c r="V114" s="1" t="s">
        <v>728</v>
      </c>
    </row>
    <row r="115" spans="2:29" x14ac:dyDescent="0.25">
      <c r="B115" s="83">
        <v>106</v>
      </c>
      <c r="C115" s="32" t="s">
        <v>7</v>
      </c>
      <c r="D115" s="33" t="s">
        <v>135</v>
      </c>
      <c r="E115" s="30" t="s">
        <v>117</v>
      </c>
      <c r="F115" s="56" t="s">
        <v>122</v>
      </c>
      <c r="G115" s="27"/>
      <c r="H115" s="27">
        <v>17</v>
      </c>
      <c r="I115" s="28">
        <v>0</v>
      </c>
      <c r="J115" s="27">
        <v>0</v>
      </c>
      <c r="K115" s="88">
        <v>0</v>
      </c>
      <c r="L115" s="88">
        <v>0</v>
      </c>
      <c r="M115" s="88">
        <v>0</v>
      </c>
      <c r="N115" s="88">
        <f t="shared" si="97"/>
        <v>0</v>
      </c>
      <c r="O115" s="27">
        <v>0</v>
      </c>
      <c r="P115" s="27">
        <v>0</v>
      </c>
      <c r="R115" s="88">
        <v>78</v>
      </c>
      <c r="S115" s="88">
        <f t="shared" si="110"/>
        <v>0</v>
      </c>
      <c r="T115" s="88">
        <f t="shared" si="111"/>
        <v>0</v>
      </c>
      <c r="U115" s="88">
        <f t="shared" si="112"/>
        <v>0</v>
      </c>
    </row>
    <row r="116" spans="2:29" x14ac:dyDescent="0.25">
      <c r="B116" s="83">
        <v>107</v>
      </c>
      <c r="C116" s="65" t="s">
        <v>7</v>
      </c>
      <c r="D116" s="66" t="s">
        <v>136</v>
      </c>
      <c r="E116" s="67" t="s">
        <v>117</v>
      </c>
      <c r="F116" s="71" t="s">
        <v>122</v>
      </c>
      <c r="G116" s="89">
        <v>0</v>
      </c>
      <c r="H116" s="89">
        <v>0</v>
      </c>
      <c r="I116" s="93">
        <v>0</v>
      </c>
      <c r="J116" s="89">
        <v>0</v>
      </c>
      <c r="K116" s="89">
        <v>0</v>
      </c>
      <c r="L116" s="89">
        <v>0</v>
      </c>
      <c r="M116" s="89">
        <v>0</v>
      </c>
      <c r="N116" s="89">
        <v>0</v>
      </c>
      <c r="O116" s="89">
        <v>0</v>
      </c>
      <c r="P116" s="89">
        <v>0</v>
      </c>
      <c r="R116" s="89"/>
      <c r="S116" s="89">
        <f>N116*R116</f>
        <v>0</v>
      </c>
      <c r="T116" s="89">
        <f>O116*R116</f>
        <v>0</v>
      </c>
      <c r="U116" s="89">
        <f>P116*R116</f>
        <v>0</v>
      </c>
    </row>
    <row r="117" spans="2:29" s="54" customFormat="1" x14ac:dyDescent="0.25">
      <c r="B117" s="83">
        <v>108</v>
      </c>
      <c r="C117" s="84" t="s">
        <v>23</v>
      </c>
      <c r="D117" s="85" t="s">
        <v>137</v>
      </c>
      <c r="E117" s="81" t="s">
        <v>117</v>
      </c>
      <c r="F117" s="86" t="s">
        <v>122</v>
      </c>
      <c r="G117" s="91"/>
      <c r="H117" s="91"/>
      <c r="I117" s="94"/>
      <c r="J117" s="91">
        <v>0</v>
      </c>
      <c r="K117" s="91"/>
      <c r="L117" s="91"/>
      <c r="M117" s="91"/>
      <c r="N117" s="91">
        <f t="shared" si="97"/>
        <v>0</v>
      </c>
      <c r="O117" s="91"/>
      <c r="P117" s="125">
        <v>34</v>
      </c>
      <c r="Q117" s="41">
        <f t="shared" ref="Q117:Q118" si="114">N117-O117</f>
        <v>0</v>
      </c>
      <c r="R117" s="91">
        <v>115</v>
      </c>
      <c r="S117" s="91">
        <f t="shared" ref="S117:S125" si="115">N117*R117</f>
        <v>0</v>
      </c>
      <c r="T117" s="91">
        <f t="shared" ref="T117:T125" si="116">O117*R117</f>
        <v>0</v>
      </c>
      <c r="U117" s="91">
        <f t="shared" ref="U117:U125" si="117">P117*R117</f>
        <v>3910</v>
      </c>
      <c r="V117" s="54" t="s">
        <v>727</v>
      </c>
    </row>
    <row r="118" spans="2:29" x14ac:dyDescent="0.25">
      <c r="B118" s="83">
        <v>109</v>
      </c>
      <c r="C118" s="59" t="s">
        <v>23</v>
      </c>
      <c r="D118" s="61" t="s">
        <v>138</v>
      </c>
      <c r="E118" s="55" t="s">
        <v>139</v>
      </c>
      <c r="F118" s="56" t="s">
        <v>140</v>
      </c>
      <c r="G118" s="88">
        <v>10</v>
      </c>
      <c r="H118" s="88">
        <v>10</v>
      </c>
      <c r="I118" s="92">
        <v>0</v>
      </c>
      <c r="J118" s="88">
        <v>0</v>
      </c>
      <c r="K118" s="88">
        <v>0</v>
      </c>
      <c r="L118" s="88">
        <v>0</v>
      </c>
      <c r="M118" s="88">
        <v>0</v>
      </c>
      <c r="N118" s="88">
        <f t="shared" si="97"/>
        <v>0</v>
      </c>
      <c r="O118" s="88">
        <v>0</v>
      </c>
      <c r="P118" s="88">
        <v>0</v>
      </c>
      <c r="Q118" s="41">
        <f t="shared" si="114"/>
        <v>0</v>
      </c>
      <c r="R118" s="88">
        <v>143</v>
      </c>
      <c r="S118" s="88">
        <f t="shared" si="115"/>
        <v>0</v>
      </c>
      <c r="T118" s="88">
        <f t="shared" si="116"/>
        <v>0</v>
      </c>
      <c r="U118" s="88">
        <f t="shared" si="117"/>
        <v>0</v>
      </c>
      <c r="V118" s="1" t="s">
        <v>729</v>
      </c>
    </row>
    <row r="119" spans="2:29" x14ac:dyDescent="0.25">
      <c r="B119" s="83">
        <v>110</v>
      </c>
      <c r="C119" s="59" t="s">
        <v>7</v>
      </c>
      <c r="D119" s="61" t="s">
        <v>43</v>
      </c>
      <c r="E119" s="55" t="s">
        <v>139</v>
      </c>
      <c r="F119" s="56" t="s">
        <v>140</v>
      </c>
      <c r="G119" s="88"/>
      <c r="H119" s="88">
        <v>40</v>
      </c>
      <c r="I119" s="92">
        <v>0</v>
      </c>
      <c r="J119" s="88">
        <v>0</v>
      </c>
      <c r="K119" s="88">
        <v>0</v>
      </c>
      <c r="L119" s="88">
        <v>0</v>
      </c>
      <c r="M119" s="88">
        <v>0</v>
      </c>
      <c r="N119" s="88">
        <f t="shared" si="97"/>
        <v>0</v>
      </c>
      <c r="O119" s="88">
        <v>0</v>
      </c>
      <c r="P119" s="88">
        <v>0</v>
      </c>
      <c r="R119" s="88">
        <v>145</v>
      </c>
      <c r="S119" s="88">
        <f t="shared" si="115"/>
        <v>0</v>
      </c>
      <c r="T119" s="88">
        <f t="shared" si="116"/>
        <v>0</v>
      </c>
      <c r="U119" s="88">
        <f t="shared" si="117"/>
        <v>0</v>
      </c>
    </row>
    <row r="120" spans="2:29" x14ac:dyDescent="0.25">
      <c r="B120" s="83">
        <v>111</v>
      </c>
      <c r="C120" s="36" t="s">
        <v>7</v>
      </c>
      <c r="D120" s="37" t="s">
        <v>11</v>
      </c>
      <c r="E120" s="38" t="s">
        <v>139</v>
      </c>
      <c r="F120" s="71" t="s">
        <v>141</v>
      </c>
      <c r="G120" s="35">
        <v>0</v>
      </c>
      <c r="H120" s="35">
        <v>0</v>
      </c>
      <c r="I120" s="40">
        <v>0</v>
      </c>
      <c r="J120" s="35">
        <v>0</v>
      </c>
      <c r="K120" s="89">
        <v>0</v>
      </c>
      <c r="L120" s="89">
        <v>0</v>
      </c>
      <c r="M120" s="89">
        <v>0</v>
      </c>
      <c r="N120" s="35">
        <v>0</v>
      </c>
      <c r="O120" s="35">
        <v>0</v>
      </c>
      <c r="P120" s="35">
        <v>0</v>
      </c>
      <c r="R120" s="89"/>
      <c r="S120" s="89">
        <f t="shared" si="115"/>
        <v>0</v>
      </c>
      <c r="T120" s="89">
        <f t="shared" si="116"/>
        <v>0</v>
      </c>
      <c r="U120" s="89">
        <f t="shared" si="117"/>
        <v>0</v>
      </c>
    </row>
    <row r="121" spans="2:29" x14ac:dyDescent="0.25">
      <c r="B121" s="83">
        <v>112</v>
      </c>
      <c r="C121" s="65" t="s">
        <v>7</v>
      </c>
      <c r="D121" s="66" t="s">
        <v>52</v>
      </c>
      <c r="E121" s="67" t="s">
        <v>139</v>
      </c>
      <c r="F121" s="71" t="s">
        <v>141</v>
      </c>
      <c r="G121" s="89">
        <v>0</v>
      </c>
      <c r="H121" s="89">
        <v>20</v>
      </c>
      <c r="I121" s="93">
        <v>0</v>
      </c>
      <c r="J121" s="89">
        <v>0</v>
      </c>
      <c r="K121" s="89">
        <v>0</v>
      </c>
      <c r="L121" s="89">
        <v>0</v>
      </c>
      <c r="M121" s="89">
        <v>0</v>
      </c>
      <c r="N121" s="89">
        <v>0</v>
      </c>
      <c r="O121" s="89">
        <v>0</v>
      </c>
      <c r="P121" s="89">
        <v>0</v>
      </c>
      <c r="R121" s="89"/>
      <c r="S121" s="89">
        <f t="shared" si="115"/>
        <v>0</v>
      </c>
      <c r="T121" s="89">
        <f t="shared" si="116"/>
        <v>0</v>
      </c>
      <c r="U121" s="89">
        <f t="shared" si="117"/>
        <v>0</v>
      </c>
    </row>
    <row r="122" spans="2:29" x14ac:dyDescent="0.25">
      <c r="B122" s="83">
        <v>113</v>
      </c>
      <c r="C122" s="36" t="s">
        <v>7</v>
      </c>
      <c r="D122" s="37" t="s">
        <v>132</v>
      </c>
      <c r="E122" s="38" t="s">
        <v>139</v>
      </c>
      <c r="F122" s="71" t="s">
        <v>141</v>
      </c>
      <c r="G122" s="35">
        <v>20</v>
      </c>
      <c r="H122" s="35">
        <v>0</v>
      </c>
      <c r="I122" s="40">
        <v>0</v>
      </c>
      <c r="J122" s="35">
        <v>0</v>
      </c>
      <c r="K122" s="89">
        <v>0</v>
      </c>
      <c r="L122" s="89">
        <v>0</v>
      </c>
      <c r="M122" s="89">
        <v>0</v>
      </c>
      <c r="N122" s="35">
        <v>0</v>
      </c>
      <c r="O122" s="35">
        <v>0</v>
      </c>
      <c r="P122" s="35">
        <v>0</v>
      </c>
      <c r="R122" s="89"/>
      <c r="S122" s="89">
        <f t="shared" si="115"/>
        <v>0</v>
      </c>
      <c r="T122" s="89">
        <f t="shared" si="116"/>
        <v>0</v>
      </c>
      <c r="U122" s="89">
        <f t="shared" si="117"/>
        <v>0</v>
      </c>
    </row>
    <row r="123" spans="2:29" x14ac:dyDescent="0.25">
      <c r="B123" s="83">
        <v>114</v>
      </c>
      <c r="C123" s="65" t="s">
        <v>7</v>
      </c>
      <c r="D123" s="66" t="s">
        <v>41</v>
      </c>
      <c r="E123" s="67" t="s">
        <v>139</v>
      </c>
      <c r="F123" s="71" t="s">
        <v>142</v>
      </c>
      <c r="G123" s="89">
        <v>0</v>
      </c>
      <c r="H123" s="89">
        <v>0</v>
      </c>
      <c r="I123" s="93">
        <v>0</v>
      </c>
      <c r="J123" s="89">
        <v>0</v>
      </c>
      <c r="K123" s="89">
        <v>0</v>
      </c>
      <c r="L123" s="89">
        <v>0</v>
      </c>
      <c r="M123" s="89">
        <v>0</v>
      </c>
      <c r="N123" s="89">
        <v>0</v>
      </c>
      <c r="O123" s="89">
        <v>0</v>
      </c>
      <c r="P123" s="89">
        <v>0</v>
      </c>
      <c r="R123" s="89"/>
      <c r="S123" s="89">
        <f t="shared" si="115"/>
        <v>0</v>
      </c>
      <c r="T123" s="89">
        <f t="shared" si="116"/>
        <v>0</v>
      </c>
      <c r="U123" s="89">
        <f t="shared" si="117"/>
        <v>0</v>
      </c>
    </row>
    <row r="124" spans="2:29" x14ac:dyDescent="0.25">
      <c r="B124" s="83">
        <v>115</v>
      </c>
      <c r="C124" s="65" t="s">
        <v>23</v>
      </c>
      <c r="D124" s="66" t="s">
        <v>143</v>
      </c>
      <c r="E124" s="67" t="s">
        <v>139</v>
      </c>
      <c r="F124" s="71" t="s">
        <v>142</v>
      </c>
      <c r="G124" s="89">
        <v>3</v>
      </c>
      <c r="H124" s="89">
        <v>0</v>
      </c>
      <c r="I124" s="93">
        <v>0</v>
      </c>
      <c r="J124" s="89">
        <v>0</v>
      </c>
      <c r="K124" s="89">
        <v>0</v>
      </c>
      <c r="L124" s="89">
        <v>0</v>
      </c>
      <c r="M124" s="89">
        <v>0</v>
      </c>
      <c r="N124" s="89">
        <v>0</v>
      </c>
      <c r="O124" s="89">
        <v>0</v>
      </c>
      <c r="P124" s="89">
        <v>0</v>
      </c>
      <c r="Q124" s="41">
        <f t="shared" ref="Q124:Q125" si="118">N124-O124</f>
        <v>0</v>
      </c>
      <c r="R124" s="89"/>
      <c r="S124" s="89">
        <f t="shared" si="115"/>
        <v>0</v>
      </c>
      <c r="T124" s="89">
        <f t="shared" si="116"/>
        <v>0</v>
      </c>
      <c r="U124" s="89">
        <f t="shared" si="117"/>
        <v>0</v>
      </c>
    </row>
    <row r="125" spans="2:29" x14ac:dyDescent="0.25">
      <c r="B125" s="83">
        <v>116</v>
      </c>
      <c r="C125" s="65" t="s">
        <v>23</v>
      </c>
      <c r="D125" s="66" t="s">
        <v>87</v>
      </c>
      <c r="E125" s="67" t="s">
        <v>139</v>
      </c>
      <c r="F125" s="71" t="s">
        <v>142</v>
      </c>
      <c r="G125" s="89">
        <v>0</v>
      </c>
      <c r="H125" s="89">
        <v>20</v>
      </c>
      <c r="I125" s="93">
        <v>0</v>
      </c>
      <c r="J125" s="89">
        <v>0</v>
      </c>
      <c r="K125" s="89">
        <v>0</v>
      </c>
      <c r="L125" s="89">
        <v>0</v>
      </c>
      <c r="M125" s="89">
        <v>0</v>
      </c>
      <c r="N125" s="89">
        <v>0</v>
      </c>
      <c r="O125" s="89">
        <v>0</v>
      </c>
      <c r="P125" s="89">
        <v>0</v>
      </c>
      <c r="Q125" s="41">
        <f t="shared" si="118"/>
        <v>0</v>
      </c>
      <c r="R125" s="89"/>
      <c r="S125" s="89">
        <f t="shared" si="115"/>
        <v>0</v>
      </c>
      <c r="T125" s="89">
        <f t="shared" si="116"/>
        <v>0</v>
      </c>
      <c r="U125" s="89">
        <f t="shared" si="117"/>
        <v>0</v>
      </c>
    </row>
    <row r="126" spans="2:29" s="54" customFormat="1" x14ac:dyDescent="0.25">
      <c r="B126" s="83">
        <v>117</v>
      </c>
      <c r="C126" s="84" t="s">
        <v>7</v>
      </c>
      <c r="D126" s="85" t="s">
        <v>90</v>
      </c>
      <c r="E126" s="81" t="s">
        <v>101</v>
      </c>
      <c r="F126" s="86" t="s">
        <v>144</v>
      </c>
      <c r="G126" s="91"/>
      <c r="H126" s="91"/>
      <c r="I126" s="94"/>
      <c r="J126" s="91">
        <v>0</v>
      </c>
      <c r="K126" s="91"/>
      <c r="L126" s="91"/>
      <c r="M126" s="91"/>
      <c r="N126" s="91">
        <f t="shared" ref="N126" si="119">SUM(L126+M126)</f>
        <v>0</v>
      </c>
      <c r="O126" s="91"/>
      <c r="P126" s="125">
        <v>45</v>
      </c>
      <c r="R126" s="91">
        <v>1355</v>
      </c>
      <c r="S126" s="91">
        <f t="shared" ref="S126:S144" si="120">N126*R126</f>
        <v>0</v>
      </c>
      <c r="T126" s="91">
        <f t="shared" ref="T126:T144" si="121">O126*R126</f>
        <v>0</v>
      </c>
      <c r="U126" s="91">
        <f t="shared" ref="U126:U144" si="122">P126*R126</f>
        <v>60975</v>
      </c>
      <c r="V126" s="54" t="s">
        <v>727</v>
      </c>
    </row>
    <row r="127" spans="2:29" s="54" customFormat="1" x14ac:dyDescent="0.25">
      <c r="B127" s="83">
        <v>118</v>
      </c>
      <c r="C127" s="84" t="s">
        <v>7</v>
      </c>
      <c r="D127" s="85" t="s">
        <v>115</v>
      </c>
      <c r="E127" s="81" t="s">
        <v>101</v>
      </c>
      <c r="F127" s="86" t="s">
        <v>144</v>
      </c>
      <c r="G127" s="91"/>
      <c r="H127" s="91"/>
      <c r="I127" s="94"/>
      <c r="J127" s="91"/>
      <c r="K127" s="91"/>
      <c r="L127" s="91"/>
      <c r="M127" s="91"/>
      <c r="N127" s="91">
        <f>SUM(L127+M127)</f>
        <v>0</v>
      </c>
      <c r="O127" s="91"/>
      <c r="P127" s="91">
        <v>5</v>
      </c>
      <c r="R127" s="91">
        <v>1290</v>
      </c>
      <c r="S127" s="91">
        <f t="shared" si="120"/>
        <v>0</v>
      </c>
      <c r="T127" s="91">
        <f t="shared" si="121"/>
        <v>0</v>
      </c>
      <c r="U127" s="91">
        <f t="shared" si="122"/>
        <v>6450</v>
      </c>
    </row>
    <row r="128" spans="2:29" s="54" customFormat="1" x14ac:dyDescent="0.25">
      <c r="B128" s="83">
        <v>119</v>
      </c>
      <c r="C128" s="84" t="s">
        <v>658</v>
      </c>
      <c r="D128" s="80" t="s">
        <v>65</v>
      </c>
      <c r="E128" s="81" t="s">
        <v>101</v>
      </c>
      <c r="F128" s="86" t="s">
        <v>144</v>
      </c>
      <c r="G128" s="91"/>
      <c r="H128" s="91"/>
      <c r="I128" s="94"/>
      <c r="J128" s="91"/>
      <c r="K128" s="91"/>
      <c r="L128" s="91"/>
      <c r="M128" s="91"/>
      <c r="N128" s="91">
        <f>SUM(L128+M128)</f>
        <v>0</v>
      </c>
      <c r="O128" s="91"/>
      <c r="P128" s="91">
        <v>5</v>
      </c>
      <c r="R128" s="91">
        <v>1500</v>
      </c>
      <c r="S128" s="91">
        <f t="shared" si="120"/>
        <v>0</v>
      </c>
      <c r="T128" s="91">
        <f t="shared" si="121"/>
        <v>0</v>
      </c>
      <c r="U128" s="91">
        <f t="shared" si="122"/>
        <v>7500</v>
      </c>
    </row>
    <row r="129" spans="2:22" s="54" customFormat="1" x14ac:dyDescent="0.25">
      <c r="B129" s="83">
        <v>120</v>
      </c>
      <c r="C129" s="84" t="s">
        <v>23</v>
      </c>
      <c r="D129" s="85" t="s">
        <v>99</v>
      </c>
      <c r="E129" s="81" t="s">
        <v>145</v>
      </c>
      <c r="F129" s="82" t="s">
        <v>146</v>
      </c>
      <c r="G129" s="91"/>
      <c r="H129" s="91">
        <v>5</v>
      </c>
      <c r="I129" s="94">
        <v>0</v>
      </c>
      <c r="J129" s="91">
        <v>5</v>
      </c>
      <c r="K129" s="91"/>
      <c r="L129" s="91"/>
      <c r="M129" s="91"/>
      <c r="N129" s="91">
        <f t="shared" ref="N129:N132" si="123">SUM(L129+M129)</f>
        <v>0</v>
      </c>
      <c r="O129" s="91">
        <v>5</v>
      </c>
      <c r="P129" s="91">
        <v>0</v>
      </c>
      <c r="Q129" s="41">
        <f>N129-O129</f>
        <v>-5</v>
      </c>
      <c r="R129" s="91">
        <v>225</v>
      </c>
      <c r="S129" s="91">
        <f t="shared" si="120"/>
        <v>0</v>
      </c>
      <c r="T129" s="91">
        <f t="shared" si="121"/>
        <v>1125</v>
      </c>
      <c r="U129" s="91">
        <f t="shared" si="122"/>
        <v>0</v>
      </c>
      <c r="V129" s="54" t="s">
        <v>727</v>
      </c>
    </row>
    <row r="130" spans="2:22" s="54" customFormat="1" x14ac:dyDescent="0.25">
      <c r="B130" s="83">
        <v>121</v>
      </c>
      <c r="C130" s="84" t="s">
        <v>7</v>
      </c>
      <c r="D130" s="85" t="s">
        <v>132</v>
      </c>
      <c r="E130" s="81" t="s">
        <v>101</v>
      </c>
      <c r="F130" s="86" t="s">
        <v>144</v>
      </c>
      <c r="G130" s="91"/>
      <c r="H130" s="91"/>
      <c r="I130" s="94"/>
      <c r="J130" s="91">
        <v>0</v>
      </c>
      <c r="K130" s="91"/>
      <c r="L130" s="91"/>
      <c r="M130" s="91"/>
      <c r="N130" s="91">
        <f t="shared" si="123"/>
        <v>0</v>
      </c>
      <c r="O130" s="91"/>
      <c r="P130" s="91">
        <v>5</v>
      </c>
      <c r="R130" s="91">
        <v>1380</v>
      </c>
      <c r="S130" s="91">
        <f t="shared" si="120"/>
        <v>0</v>
      </c>
      <c r="T130" s="91">
        <f t="shared" si="121"/>
        <v>0</v>
      </c>
      <c r="U130" s="91">
        <f t="shared" si="122"/>
        <v>6900</v>
      </c>
      <c r="V130" s="54" t="s">
        <v>727</v>
      </c>
    </row>
    <row r="131" spans="2:22" s="54" customFormat="1" x14ac:dyDescent="0.25">
      <c r="B131" s="83">
        <v>122</v>
      </c>
      <c r="C131" s="84" t="s">
        <v>23</v>
      </c>
      <c r="D131" s="85" t="s">
        <v>87</v>
      </c>
      <c r="E131" s="81" t="s">
        <v>145</v>
      </c>
      <c r="F131" s="82" t="s">
        <v>146</v>
      </c>
      <c r="G131" s="91">
        <v>180</v>
      </c>
      <c r="H131" s="91">
        <v>215</v>
      </c>
      <c r="I131" s="94">
        <v>230</v>
      </c>
      <c r="J131" s="91">
        <v>235</v>
      </c>
      <c r="K131" s="91"/>
      <c r="L131" s="91"/>
      <c r="M131" s="91"/>
      <c r="N131" s="91">
        <f t="shared" si="123"/>
        <v>0</v>
      </c>
      <c r="O131" s="91">
        <v>240</v>
      </c>
      <c r="P131" s="91">
        <v>420</v>
      </c>
      <c r="Q131" s="41">
        <f>N131-O131</f>
        <v>-240</v>
      </c>
      <c r="R131" s="91">
        <v>241.46428571428572</v>
      </c>
      <c r="S131" s="91">
        <f t="shared" si="120"/>
        <v>0</v>
      </c>
      <c r="T131" s="91">
        <f t="shared" si="121"/>
        <v>57951.428571428572</v>
      </c>
      <c r="U131" s="91">
        <f t="shared" si="122"/>
        <v>101415</v>
      </c>
      <c r="V131" s="54" t="s">
        <v>727</v>
      </c>
    </row>
    <row r="132" spans="2:22" x14ac:dyDescent="0.25">
      <c r="B132" s="83">
        <v>123</v>
      </c>
      <c r="C132" s="59" t="s">
        <v>7</v>
      </c>
      <c r="D132" s="61" t="s">
        <v>126</v>
      </c>
      <c r="E132" s="55" t="s">
        <v>145</v>
      </c>
      <c r="F132" s="57" t="s">
        <v>146</v>
      </c>
      <c r="G132" s="88"/>
      <c r="H132" s="88"/>
      <c r="I132" s="92"/>
      <c r="J132" s="88">
        <v>0</v>
      </c>
      <c r="K132" s="88"/>
      <c r="L132" s="88"/>
      <c r="M132" s="88">
        <v>0</v>
      </c>
      <c r="N132" s="88">
        <f t="shared" si="123"/>
        <v>0</v>
      </c>
      <c r="O132" s="88"/>
      <c r="P132" s="88">
        <v>5</v>
      </c>
      <c r="R132" s="88">
        <v>245</v>
      </c>
      <c r="S132" s="88">
        <f t="shared" si="120"/>
        <v>0</v>
      </c>
      <c r="T132" s="88">
        <f t="shared" si="121"/>
        <v>0</v>
      </c>
      <c r="U132" s="88">
        <f t="shared" si="122"/>
        <v>1225</v>
      </c>
      <c r="V132" s="54" t="s">
        <v>727</v>
      </c>
    </row>
    <row r="133" spans="2:22" x14ac:dyDescent="0.25">
      <c r="B133" s="83">
        <v>124</v>
      </c>
      <c r="C133" s="36" t="s">
        <v>23</v>
      </c>
      <c r="D133" s="37" t="s">
        <v>147</v>
      </c>
      <c r="E133" s="38" t="s">
        <v>145</v>
      </c>
      <c r="F133" s="74" t="s">
        <v>148</v>
      </c>
      <c r="G133" s="35">
        <v>0</v>
      </c>
      <c r="H133" s="35">
        <v>0</v>
      </c>
      <c r="I133" s="40">
        <v>0</v>
      </c>
      <c r="J133" s="35">
        <v>0</v>
      </c>
      <c r="K133" s="89">
        <v>0</v>
      </c>
      <c r="L133" s="89">
        <v>0</v>
      </c>
      <c r="M133" s="89">
        <v>0</v>
      </c>
      <c r="N133" s="35">
        <v>0</v>
      </c>
      <c r="O133" s="35">
        <v>0</v>
      </c>
      <c r="P133" s="35">
        <v>0</v>
      </c>
      <c r="Q133" s="41">
        <f>N133-O133</f>
        <v>0</v>
      </c>
      <c r="R133" s="89"/>
      <c r="S133" s="89">
        <f t="shared" si="120"/>
        <v>0</v>
      </c>
      <c r="T133" s="89">
        <f t="shared" si="121"/>
        <v>0</v>
      </c>
      <c r="U133" s="89">
        <f t="shared" si="122"/>
        <v>0</v>
      </c>
    </row>
    <row r="134" spans="2:22" x14ac:dyDescent="0.25">
      <c r="B134" s="83">
        <v>125</v>
      </c>
      <c r="C134" s="36" t="s">
        <v>7</v>
      </c>
      <c r="D134" s="37" t="s">
        <v>8</v>
      </c>
      <c r="E134" s="38" t="s">
        <v>145</v>
      </c>
      <c r="F134" s="39" t="s">
        <v>149</v>
      </c>
      <c r="G134" s="35">
        <v>0</v>
      </c>
      <c r="H134" s="35">
        <v>0</v>
      </c>
      <c r="I134" s="40">
        <v>0</v>
      </c>
      <c r="J134" s="35">
        <v>0</v>
      </c>
      <c r="K134" s="89">
        <v>0</v>
      </c>
      <c r="L134" s="89">
        <v>0</v>
      </c>
      <c r="M134" s="89">
        <v>0</v>
      </c>
      <c r="N134" s="35">
        <v>0</v>
      </c>
      <c r="O134" s="35">
        <v>0</v>
      </c>
      <c r="P134" s="35">
        <v>0</v>
      </c>
      <c r="R134" s="89"/>
      <c r="S134" s="89">
        <f t="shared" si="120"/>
        <v>0</v>
      </c>
      <c r="T134" s="89">
        <f t="shared" si="121"/>
        <v>0</v>
      </c>
      <c r="U134" s="89">
        <f t="shared" si="122"/>
        <v>0</v>
      </c>
    </row>
    <row r="135" spans="2:22" x14ac:dyDescent="0.25">
      <c r="B135" s="83">
        <v>126</v>
      </c>
      <c r="C135" s="65" t="s">
        <v>69</v>
      </c>
      <c r="D135" s="66" t="s">
        <v>120</v>
      </c>
      <c r="E135" s="67" t="s">
        <v>145</v>
      </c>
      <c r="F135" s="68" t="s">
        <v>149</v>
      </c>
      <c r="G135" s="89">
        <v>0</v>
      </c>
      <c r="H135" s="89">
        <v>0</v>
      </c>
      <c r="I135" s="93">
        <v>0</v>
      </c>
      <c r="J135" s="89">
        <v>0</v>
      </c>
      <c r="K135" s="89">
        <v>0</v>
      </c>
      <c r="L135" s="89">
        <v>0</v>
      </c>
      <c r="M135" s="89">
        <v>0</v>
      </c>
      <c r="N135" s="89">
        <v>0</v>
      </c>
      <c r="O135" s="89">
        <v>0</v>
      </c>
      <c r="P135" s="89">
        <v>0</v>
      </c>
      <c r="R135" s="89"/>
      <c r="S135" s="89">
        <f t="shared" si="120"/>
        <v>0</v>
      </c>
      <c r="T135" s="89">
        <f t="shared" si="121"/>
        <v>0</v>
      </c>
      <c r="U135" s="89">
        <f t="shared" si="122"/>
        <v>0</v>
      </c>
    </row>
    <row r="136" spans="2:22" x14ac:dyDescent="0.25">
      <c r="B136" s="83">
        <v>127</v>
      </c>
      <c r="C136" s="36" t="s">
        <v>23</v>
      </c>
      <c r="D136" s="37" t="s">
        <v>138</v>
      </c>
      <c r="E136" s="38" t="s">
        <v>145</v>
      </c>
      <c r="F136" s="39" t="s">
        <v>149</v>
      </c>
      <c r="G136" s="35">
        <v>0</v>
      </c>
      <c r="H136" s="35">
        <v>0</v>
      </c>
      <c r="I136" s="40">
        <v>0</v>
      </c>
      <c r="J136" s="35">
        <v>0</v>
      </c>
      <c r="K136" s="89">
        <v>0</v>
      </c>
      <c r="L136" s="89">
        <v>0</v>
      </c>
      <c r="M136" s="89">
        <v>0</v>
      </c>
      <c r="N136" s="35">
        <v>0</v>
      </c>
      <c r="O136" s="35">
        <v>0</v>
      </c>
      <c r="P136" s="35">
        <v>0</v>
      </c>
      <c r="Q136" s="41">
        <f t="shared" ref="Q136:Q137" si="124">N136-O136</f>
        <v>0</v>
      </c>
      <c r="R136" s="89"/>
      <c r="S136" s="89">
        <f t="shared" si="120"/>
        <v>0</v>
      </c>
      <c r="T136" s="89">
        <f t="shared" si="121"/>
        <v>0</v>
      </c>
      <c r="U136" s="89">
        <f t="shared" si="122"/>
        <v>0</v>
      </c>
    </row>
    <row r="137" spans="2:22" x14ac:dyDescent="0.25">
      <c r="B137" s="83">
        <v>128</v>
      </c>
      <c r="C137" s="36" t="s">
        <v>23</v>
      </c>
      <c r="D137" s="37" t="s">
        <v>150</v>
      </c>
      <c r="E137" s="38" t="s">
        <v>145</v>
      </c>
      <c r="F137" s="39" t="s">
        <v>149</v>
      </c>
      <c r="G137" s="35">
        <v>0</v>
      </c>
      <c r="H137" s="35">
        <v>0</v>
      </c>
      <c r="I137" s="40">
        <v>0</v>
      </c>
      <c r="J137" s="35">
        <v>0</v>
      </c>
      <c r="K137" s="89">
        <v>0</v>
      </c>
      <c r="L137" s="89">
        <v>0</v>
      </c>
      <c r="M137" s="89">
        <v>0</v>
      </c>
      <c r="N137" s="35">
        <v>0</v>
      </c>
      <c r="O137" s="35">
        <v>0</v>
      </c>
      <c r="P137" s="35">
        <v>0</v>
      </c>
      <c r="Q137" s="41">
        <f t="shared" si="124"/>
        <v>0</v>
      </c>
      <c r="R137" s="89"/>
      <c r="S137" s="89">
        <f t="shared" si="120"/>
        <v>0</v>
      </c>
      <c r="T137" s="89">
        <f t="shared" si="121"/>
        <v>0</v>
      </c>
      <c r="U137" s="89">
        <f t="shared" si="122"/>
        <v>0</v>
      </c>
    </row>
    <row r="138" spans="2:22" x14ac:dyDescent="0.25">
      <c r="B138" s="83">
        <v>129</v>
      </c>
      <c r="C138" s="65" t="s">
        <v>69</v>
      </c>
      <c r="D138" s="66" t="s">
        <v>83</v>
      </c>
      <c r="E138" s="67" t="s">
        <v>145</v>
      </c>
      <c r="F138" s="68" t="s">
        <v>149</v>
      </c>
      <c r="G138" s="89">
        <v>0</v>
      </c>
      <c r="H138" s="89">
        <v>0</v>
      </c>
      <c r="I138" s="93">
        <v>0</v>
      </c>
      <c r="J138" s="89">
        <v>0</v>
      </c>
      <c r="K138" s="89">
        <v>0</v>
      </c>
      <c r="L138" s="89">
        <v>0</v>
      </c>
      <c r="M138" s="89">
        <v>0</v>
      </c>
      <c r="N138" s="89">
        <v>0</v>
      </c>
      <c r="O138" s="89">
        <v>0</v>
      </c>
      <c r="P138" s="89">
        <v>0</v>
      </c>
      <c r="R138" s="89"/>
      <c r="S138" s="89">
        <f t="shared" si="120"/>
        <v>0</v>
      </c>
      <c r="T138" s="89">
        <f t="shared" si="121"/>
        <v>0</v>
      </c>
      <c r="U138" s="89">
        <f t="shared" si="122"/>
        <v>0</v>
      </c>
    </row>
    <row r="139" spans="2:22" x14ac:dyDescent="0.25">
      <c r="B139" s="83">
        <v>130</v>
      </c>
      <c r="C139" s="36" t="s">
        <v>23</v>
      </c>
      <c r="D139" s="37" t="s">
        <v>99</v>
      </c>
      <c r="E139" s="38" t="s">
        <v>145</v>
      </c>
      <c r="F139" s="39" t="s">
        <v>149</v>
      </c>
      <c r="G139" s="35">
        <v>0</v>
      </c>
      <c r="H139" s="35">
        <v>0</v>
      </c>
      <c r="I139" s="40">
        <v>0</v>
      </c>
      <c r="J139" s="35">
        <v>0</v>
      </c>
      <c r="K139" s="89">
        <v>0</v>
      </c>
      <c r="L139" s="89">
        <v>0</v>
      </c>
      <c r="M139" s="89">
        <v>0</v>
      </c>
      <c r="N139" s="35">
        <v>0</v>
      </c>
      <c r="O139" s="35">
        <v>0</v>
      </c>
      <c r="P139" s="35">
        <v>0</v>
      </c>
      <c r="Q139" s="41">
        <f>N139-O139</f>
        <v>0</v>
      </c>
      <c r="R139" s="89"/>
      <c r="S139" s="89">
        <f t="shared" si="120"/>
        <v>0</v>
      </c>
      <c r="T139" s="89">
        <f t="shared" si="121"/>
        <v>0</v>
      </c>
      <c r="U139" s="89">
        <f t="shared" si="122"/>
        <v>0</v>
      </c>
    </row>
    <row r="140" spans="2:22" x14ac:dyDescent="0.25">
      <c r="B140" s="83">
        <v>131</v>
      </c>
      <c r="C140" s="36" t="s">
        <v>7</v>
      </c>
      <c r="D140" s="37" t="s">
        <v>132</v>
      </c>
      <c r="E140" s="38" t="s">
        <v>145</v>
      </c>
      <c r="F140" s="39" t="s">
        <v>149</v>
      </c>
      <c r="G140" s="35">
        <v>0</v>
      </c>
      <c r="H140" s="35">
        <v>0</v>
      </c>
      <c r="I140" s="40">
        <v>0</v>
      </c>
      <c r="J140" s="35">
        <v>0</v>
      </c>
      <c r="K140" s="89">
        <v>0</v>
      </c>
      <c r="L140" s="89">
        <v>0</v>
      </c>
      <c r="M140" s="89">
        <v>0</v>
      </c>
      <c r="N140" s="35">
        <v>0</v>
      </c>
      <c r="O140" s="35">
        <v>0</v>
      </c>
      <c r="P140" s="35">
        <v>0</v>
      </c>
      <c r="R140" s="89"/>
      <c r="S140" s="89">
        <f t="shared" si="120"/>
        <v>0</v>
      </c>
      <c r="T140" s="89">
        <f t="shared" si="121"/>
        <v>0</v>
      </c>
      <c r="U140" s="89">
        <f t="shared" si="122"/>
        <v>0</v>
      </c>
    </row>
    <row r="141" spans="2:22" x14ac:dyDescent="0.25">
      <c r="B141" s="83">
        <v>132</v>
      </c>
      <c r="C141" s="65" t="s">
        <v>23</v>
      </c>
      <c r="D141" s="66" t="s">
        <v>87</v>
      </c>
      <c r="E141" s="67" t="s">
        <v>145</v>
      </c>
      <c r="F141" s="68" t="s">
        <v>149</v>
      </c>
      <c r="G141" s="89">
        <v>135</v>
      </c>
      <c r="H141" s="89">
        <v>0</v>
      </c>
      <c r="I141" s="93">
        <v>0</v>
      </c>
      <c r="J141" s="89">
        <v>0</v>
      </c>
      <c r="K141" s="89">
        <v>0</v>
      </c>
      <c r="L141" s="89">
        <v>0</v>
      </c>
      <c r="M141" s="89">
        <v>0</v>
      </c>
      <c r="N141" s="89">
        <v>0</v>
      </c>
      <c r="O141" s="89">
        <v>0</v>
      </c>
      <c r="P141" s="89">
        <v>0</v>
      </c>
      <c r="Q141" s="41">
        <f t="shared" ref="Q141:Q142" si="125">N141-O141</f>
        <v>0</v>
      </c>
      <c r="R141" s="89"/>
      <c r="S141" s="89">
        <f t="shared" si="120"/>
        <v>0</v>
      </c>
      <c r="T141" s="89">
        <f t="shared" si="121"/>
        <v>0</v>
      </c>
      <c r="U141" s="89">
        <f t="shared" si="122"/>
        <v>0</v>
      </c>
    </row>
    <row r="142" spans="2:22" x14ac:dyDescent="0.25">
      <c r="B142" s="83">
        <v>133</v>
      </c>
      <c r="C142" s="65" t="s">
        <v>23</v>
      </c>
      <c r="D142" s="66" t="s">
        <v>150</v>
      </c>
      <c r="E142" s="67" t="s">
        <v>145</v>
      </c>
      <c r="F142" s="68" t="s">
        <v>151</v>
      </c>
      <c r="G142" s="89">
        <v>0</v>
      </c>
      <c r="H142" s="89">
        <v>0</v>
      </c>
      <c r="I142" s="93">
        <v>0</v>
      </c>
      <c r="J142" s="89">
        <v>0</v>
      </c>
      <c r="K142" s="89">
        <v>0</v>
      </c>
      <c r="L142" s="89">
        <v>0</v>
      </c>
      <c r="M142" s="89">
        <v>0</v>
      </c>
      <c r="N142" s="89">
        <v>0</v>
      </c>
      <c r="O142" s="89">
        <v>0</v>
      </c>
      <c r="P142" s="89">
        <v>0</v>
      </c>
      <c r="Q142" s="41">
        <f t="shared" si="125"/>
        <v>0</v>
      </c>
      <c r="R142" s="89"/>
      <c r="S142" s="89">
        <f t="shared" si="120"/>
        <v>0</v>
      </c>
      <c r="T142" s="89">
        <f t="shared" si="121"/>
        <v>0</v>
      </c>
      <c r="U142" s="89">
        <f t="shared" si="122"/>
        <v>0</v>
      </c>
    </row>
    <row r="143" spans="2:22" x14ac:dyDescent="0.25">
      <c r="B143" s="83">
        <v>134</v>
      </c>
      <c r="C143" s="65" t="s">
        <v>7</v>
      </c>
      <c r="D143" s="66" t="s">
        <v>41</v>
      </c>
      <c r="E143" s="67" t="s">
        <v>145</v>
      </c>
      <c r="F143" s="75" t="s">
        <v>152</v>
      </c>
      <c r="G143" s="89">
        <v>0</v>
      </c>
      <c r="H143" s="89">
        <v>0</v>
      </c>
      <c r="I143" s="93">
        <v>0</v>
      </c>
      <c r="J143" s="89">
        <v>0</v>
      </c>
      <c r="K143" s="89">
        <v>0</v>
      </c>
      <c r="L143" s="89">
        <v>0</v>
      </c>
      <c r="M143" s="89">
        <v>0</v>
      </c>
      <c r="N143" s="89">
        <v>0</v>
      </c>
      <c r="O143" s="89">
        <v>0</v>
      </c>
      <c r="P143" s="89">
        <v>0</v>
      </c>
      <c r="R143" s="89"/>
      <c r="S143" s="89">
        <f t="shared" si="120"/>
        <v>0</v>
      </c>
      <c r="T143" s="89">
        <f t="shared" si="121"/>
        <v>0</v>
      </c>
      <c r="U143" s="89">
        <f t="shared" si="122"/>
        <v>0</v>
      </c>
    </row>
    <row r="144" spans="2:22" x14ac:dyDescent="0.25">
      <c r="B144" s="83">
        <v>135</v>
      </c>
      <c r="C144" s="65" t="s">
        <v>7</v>
      </c>
      <c r="D144" s="66" t="s">
        <v>35</v>
      </c>
      <c r="E144" s="67" t="s">
        <v>145</v>
      </c>
      <c r="F144" s="70" t="s">
        <v>153</v>
      </c>
      <c r="G144" s="89">
        <v>0</v>
      </c>
      <c r="H144" s="89">
        <v>0</v>
      </c>
      <c r="I144" s="93">
        <v>0</v>
      </c>
      <c r="J144" s="89">
        <v>0</v>
      </c>
      <c r="K144" s="89">
        <v>0</v>
      </c>
      <c r="L144" s="89">
        <v>0</v>
      </c>
      <c r="M144" s="89">
        <v>0</v>
      </c>
      <c r="N144" s="89">
        <v>0</v>
      </c>
      <c r="O144" s="89">
        <v>0</v>
      </c>
      <c r="P144" s="89">
        <v>0</v>
      </c>
      <c r="R144" s="89"/>
      <c r="S144" s="89">
        <f t="shared" si="120"/>
        <v>0</v>
      </c>
      <c r="T144" s="89">
        <f t="shared" si="121"/>
        <v>0</v>
      </c>
      <c r="U144" s="89">
        <f t="shared" si="122"/>
        <v>0</v>
      </c>
    </row>
    <row r="145" spans="2:22" s="54" customFormat="1" x14ac:dyDescent="0.25">
      <c r="B145" s="83">
        <v>136</v>
      </c>
      <c r="C145" s="84" t="s">
        <v>23</v>
      </c>
      <c r="D145" s="85" t="s">
        <v>154</v>
      </c>
      <c r="E145" s="81" t="s">
        <v>145</v>
      </c>
      <c r="F145" s="82" t="s">
        <v>155</v>
      </c>
      <c r="G145" s="91"/>
      <c r="H145" s="91">
        <v>0</v>
      </c>
      <c r="I145" s="94">
        <v>10</v>
      </c>
      <c r="J145" s="91">
        <v>0</v>
      </c>
      <c r="K145" s="91"/>
      <c r="L145" s="91"/>
      <c r="M145" s="91"/>
      <c r="N145" s="91">
        <f t="shared" ref="N145" si="126">SUM(L145+M145)</f>
        <v>0</v>
      </c>
      <c r="O145" s="91"/>
      <c r="P145" s="91">
        <v>5</v>
      </c>
      <c r="Q145" s="41">
        <f t="shared" ref="Q145:Q146" si="127">N145-O145</f>
        <v>0</v>
      </c>
      <c r="R145" s="91">
        <v>2433</v>
      </c>
      <c r="S145" s="91">
        <f t="shared" ref="S145:S157" si="128">N145*R145</f>
        <v>0</v>
      </c>
      <c r="T145" s="91">
        <f t="shared" ref="T145:T157" si="129">O145*R145</f>
        <v>0</v>
      </c>
      <c r="U145" s="91">
        <f t="shared" ref="U145:U157" si="130">P145*R145</f>
        <v>12165</v>
      </c>
      <c r="V145" s="54" t="s">
        <v>727</v>
      </c>
    </row>
    <row r="146" spans="2:22" x14ac:dyDescent="0.25">
      <c r="B146" s="83">
        <v>137</v>
      </c>
      <c r="C146" s="36" t="s">
        <v>23</v>
      </c>
      <c r="D146" s="37" t="s">
        <v>56</v>
      </c>
      <c r="E146" s="38" t="s">
        <v>145</v>
      </c>
      <c r="F146" s="39" t="s">
        <v>156</v>
      </c>
      <c r="G146" s="35">
        <v>10</v>
      </c>
      <c r="H146" s="35">
        <v>0</v>
      </c>
      <c r="I146" s="40">
        <v>0</v>
      </c>
      <c r="J146" s="35">
        <v>0</v>
      </c>
      <c r="K146" s="89">
        <v>0</v>
      </c>
      <c r="L146" s="89">
        <v>0</v>
      </c>
      <c r="M146" s="89">
        <v>0</v>
      </c>
      <c r="N146" s="35">
        <v>0</v>
      </c>
      <c r="O146" s="35">
        <v>0</v>
      </c>
      <c r="P146" s="35">
        <v>0</v>
      </c>
      <c r="Q146" s="41">
        <f t="shared" si="127"/>
        <v>0</v>
      </c>
      <c r="R146" s="89"/>
      <c r="S146" s="89">
        <f t="shared" si="128"/>
        <v>0</v>
      </c>
      <c r="T146" s="89">
        <f t="shared" si="129"/>
        <v>0</v>
      </c>
      <c r="U146" s="89">
        <f t="shared" si="130"/>
        <v>0</v>
      </c>
    </row>
    <row r="147" spans="2:22" x14ac:dyDescent="0.25">
      <c r="B147" s="83">
        <v>138</v>
      </c>
      <c r="C147" s="36" t="s">
        <v>7</v>
      </c>
      <c r="D147" s="37" t="s">
        <v>35</v>
      </c>
      <c r="E147" s="38" t="s">
        <v>145</v>
      </c>
      <c r="F147" s="39" t="s">
        <v>156</v>
      </c>
      <c r="G147" s="35">
        <v>0</v>
      </c>
      <c r="H147" s="35">
        <v>0</v>
      </c>
      <c r="I147" s="40">
        <v>0</v>
      </c>
      <c r="J147" s="35">
        <v>0</v>
      </c>
      <c r="K147" s="89">
        <v>0</v>
      </c>
      <c r="L147" s="89">
        <v>0</v>
      </c>
      <c r="M147" s="89">
        <v>0</v>
      </c>
      <c r="N147" s="35">
        <v>0</v>
      </c>
      <c r="O147" s="35">
        <v>0</v>
      </c>
      <c r="P147" s="35">
        <v>0</v>
      </c>
      <c r="R147" s="89"/>
      <c r="S147" s="89">
        <f t="shared" si="128"/>
        <v>0</v>
      </c>
      <c r="T147" s="89">
        <f t="shared" si="129"/>
        <v>0</v>
      </c>
      <c r="U147" s="89">
        <f t="shared" si="130"/>
        <v>0</v>
      </c>
    </row>
    <row r="148" spans="2:22" x14ac:dyDescent="0.25">
      <c r="B148" s="83">
        <v>139</v>
      </c>
      <c r="C148" s="36" t="s">
        <v>23</v>
      </c>
      <c r="D148" s="37" t="s">
        <v>49</v>
      </c>
      <c r="E148" s="38" t="s">
        <v>145</v>
      </c>
      <c r="F148" s="39" t="s">
        <v>156</v>
      </c>
      <c r="G148" s="35">
        <v>0</v>
      </c>
      <c r="H148" s="35">
        <v>0</v>
      </c>
      <c r="I148" s="40">
        <v>0</v>
      </c>
      <c r="J148" s="35">
        <v>0</v>
      </c>
      <c r="K148" s="89">
        <v>0</v>
      </c>
      <c r="L148" s="89">
        <v>0</v>
      </c>
      <c r="M148" s="89">
        <v>0</v>
      </c>
      <c r="N148" s="35">
        <v>0</v>
      </c>
      <c r="O148" s="35">
        <v>0</v>
      </c>
      <c r="P148" s="35">
        <v>0</v>
      </c>
      <c r="Q148" s="41">
        <f t="shared" ref="Q148:Q149" si="131">N148-O148</f>
        <v>0</v>
      </c>
      <c r="R148" s="89"/>
      <c r="S148" s="89">
        <f t="shared" si="128"/>
        <v>0</v>
      </c>
      <c r="T148" s="89">
        <f t="shared" si="129"/>
        <v>0</v>
      </c>
      <c r="U148" s="89">
        <f t="shared" si="130"/>
        <v>0</v>
      </c>
    </row>
    <row r="149" spans="2:22" x14ac:dyDescent="0.25">
      <c r="B149" s="83">
        <v>140</v>
      </c>
      <c r="C149" s="36" t="s">
        <v>23</v>
      </c>
      <c r="D149" s="37" t="s">
        <v>157</v>
      </c>
      <c r="E149" s="38" t="s">
        <v>145</v>
      </c>
      <c r="F149" s="39" t="s">
        <v>156</v>
      </c>
      <c r="G149" s="35">
        <v>0</v>
      </c>
      <c r="H149" s="35">
        <v>0</v>
      </c>
      <c r="I149" s="40">
        <v>0</v>
      </c>
      <c r="J149" s="35">
        <v>0</v>
      </c>
      <c r="K149" s="89">
        <v>0</v>
      </c>
      <c r="L149" s="89">
        <v>0</v>
      </c>
      <c r="M149" s="89">
        <v>0</v>
      </c>
      <c r="N149" s="35">
        <v>0</v>
      </c>
      <c r="O149" s="35">
        <v>0</v>
      </c>
      <c r="P149" s="35">
        <v>0</v>
      </c>
      <c r="Q149" s="41">
        <f t="shared" si="131"/>
        <v>0</v>
      </c>
      <c r="R149" s="89"/>
      <c r="S149" s="89">
        <f t="shared" si="128"/>
        <v>0</v>
      </c>
      <c r="T149" s="89">
        <f t="shared" si="129"/>
        <v>0</v>
      </c>
      <c r="U149" s="89">
        <f t="shared" si="130"/>
        <v>0</v>
      </c>
    </row>
    <row r="150" spans="2:22" x14ac:dyDescent="0.25">
      <c r="B150" s="83">
        <v>141</v>
      </c>
      <c r="C150" s="36" t="s">
        <v>7</v>
      </c>
      <c r="D150" s="37" t="s">
        <v>8</v>
      </c>
      <c r="E150" s="38" t="s">
        <v>145</v>
      </c>
      <c r="F150" s="39" t="s">
        <v>156</v>
      </c>
      <c r="G150" s="35">
        <v>0</v>
      </c>
      <c r="H150" s="35">
        <v>0</v>
      </c>
      <c r="I150" s="40">
        <v>0</v>
      </c>
      <c r="J150" s="35">
        <v>0</v>
      </c>
      <c r="K150" s="89">
        <v>0</v>
      </c>
      <c r="L150" s="89">
        <v>0</v>
      </c>
      <c r="M150" s="89">
        <v>0</v>
      </c>
      <c r="N150" s="35">
        <v>0</v>
      </c>
      <c r="O150" s="35">
        <v>0</v>
      </c>
      <c r="P150" s="35">
        <v>0</v>
      </c>
      <c r="R150" s="89"/>
      <c r="S150" s="89">
        <f t="shared" si="128"/>
        <v>0</v>
      </c>
      <c r="T150" s="89">
        <f t="shared" si="129"/>
        <v>0</v>
      </c>
      <c r="U150" s="89">
        <f t="shared" si="130"/>
        <v>0</v>
      </c>
    </row>
    <row r="151" spans="2:22" x14ac:dyDescent="0.25">
      <c r="B151" s="83">
        <v>142</v>
      </c>
      <c r="C151" s="36" t="s">
        <v>23</v>
      </c>
      <c r="D151" s="37" t="s">
        <v>138</v>
      </c>
      <c r="E151" s="38" t="s">
        <v>145</v>
      </c>
      <c r="F151" s="39" t="s">
        <v>156</v>
      </c>
      <c r="G151" s="35">
        <v>5</v>
      </c>
      <c r="H151" s="35">
        <v>0</v>
      </c>
      <c r="I151" s="40">
        <v>0</v>
      </c>
      <c r="J151" s="35">
        <v>0</v>
      </c>
      <c r="K151" s="89">
        <v>0</v>
      </c>
      <c r="L151" s="89">
        <v>0</v>
      </c>
      <c r="M151" s="89">
        <v>0</v>
      </c>
      <c r="N151" s="35">
        <v>0</v>
      </c>
      <c r="O151" s="35">
        <v>0</v>
      </c>
      <c r="P151" s="35">
        <v>0</v>
      </c>
      <c r="Q151" s="41">
        <f t="shared" ref="Q151:Q153" si="132">N151-O151</f>
        <v>0</v>
      </c>
      <c r="R151" s="89"/>
      <c r="S151" s="89">
        <f t="shared" si="128"/>
        <v>0</v>
      </c>
      <c r="T151" s="89">
        <f t="shared" si="129"/>
        <v>0</v>
      </c>
      <c r="U151" s="89">
        <f t="shared" si="130"/>
        <v>0</v>
      </c>
    </row>
    <row r="152" spans="2:22" x14ac:dyDescent="0.25">
      <c r="B152" s="83">
        <v>143</v>
      </c>
      <c r="C152" s="36" t="s">
        <v>23</v>
      </c>
      <c r="D152" s="37" t="s">
        <v>113</v>
      </c>
      <c r="E152" s="38" t="s">
        <v>145</v>
      </c>
      <c r="F152" s="39" t="s">
        <v>156</v>
      </c>
      <c r="G152" s="35">
        <v>0</v>
      </c>
      <c r="H152" s="35">
        <v>0</v>
      </c>
      <c r="I152" s="40">
        <v>0</v>
      </c>
      <c r="J152" s="35">
        <v>0</v>
      </c>
      <c r="K152" s="89">
        <v>0</v>
      </c>
      <c r="L152" s="89">
        <v>0</v>
      </c>
      <c r="M152" s="89">
        <v>0</v>
      </c>
      <c r="N152" s="35">
        <v>0</v>
      </c>
      <c r="O152" s="35">
        <v>0</v>
      </c>
      <c r="P152" s="35">
        <v>0</v>
      </c>
      <c r="Q152" s="41">
        <f t="shared" si="132"/>
        <v>0</v>
      </c>
      <c r="R152" s="89"/>
      <c r="S152" s="89">
        <f t="shared" si="128"/>
        <v>0</v>
      </c>
      <c r="T152" s="89">
        <f t="shared" si="129"/>
        <v>0</v>
      </c>
      <c r="U152" s="89">
        <f t="shared" si="130"/>
        <v>0</v>
      </c>
    </row>
    <row r="153" spans="2:22" x14ac:dyDescent="0.25">
      <c r="B153" s="83">
        <v>144</v>
      </c>
      <c r="C153" s="36" t="s">
        <v>23</v>
      </c>
      <c r="D153" s="37" t="s">
        <v>158</v>
      </c>
      <c r="E153" s="38" t="s">
        <v>145</v>
      </c>
      <c r="F153" s="39" t="s">
        <v>156</v>
      </c>
      <c r="G153" s="35">
        <v>0</v>
      </c>
      <c r="H153" s="35">
        <v>0</v>
      </c>
      <c r="I153" s="40">
        <v>0</v>
      </c>
      <c r="J153" s="35">
        <v>0</v>
      </c>
      <c r="K153" s="89">
        <v>0</v>
      </c>
      <c r="L153" s="89">
        <v>0</v>
      </c>
      <c r="M153" s="89">
        <v>0</v>
      </c>
      <c r="N153" s="35">
        <v>0</v>
      </c>
      <c r="O153" s="35">
        <v>0</v>
      </c>
      <c r="P153" s="35">
        <v>0</v>
      </c>
      <c r="Q153" s="41">
        <f t="shared" si="132"/>
        <v>0</v>
      </c>
      <c r="R153" s="89"/>
      <c r="S153" s="89">
        <f t="shared" si="128"/>
        <v>0</v>
      </c>
      <c r="T153" s="89">
        <f t="shared" si="129"/>
        <v>0</v>
      </c>
      <c r="U153" s="89">
        <f t="shared" si="130"/>
        <v>0</v>
      </c>
    </row>
    <row r="154" spans="2:22" x14ac:dyDescent="0.25">
      <c r="B154" s="83">
        <v>145</v>
      </c>
      <c r="C154" s="36" t="s">
        <v>17</v>
      </c>
      <c r="D154" s="37" t="s">
        <v>159</v>
      </c>
      <c r="E154" s="38" t="s">
        <v>145</v>
      </c>
      <c r="F154" s="39" t="s">
        <v>156</v>
      </c>
      <c r="G154" s="35">
        <v>25</v>
      </c>
      <c r="H154" s="35">
        <v>0</v>
      </c>
      <c r="I154" s="40">
        <v>0</v>
      </c>
      <c r="J154" s="35">
        <v>0</v>
      </c>
      <c r="K154" s="89">
        <v>0</v>
      </c>
      <c r="L154" s="89">
        <v>0</v>
      </c>
      <c r="M154" s="89">
        <v>0</v>
      </c>
      <c r="N154" s="35">
        <v>0</v>
      </c>
      <c r="O154" s="35">
        <v>0</v>
      </c>
      <c r="P154" s="35">
        <v>0</v>
      </c>
      <c r="R154" s="89"/>
      <c r="S154" s="89">
        <f t="shared" si="128"/>
        <v>0</v>
      </c>
      <c r="T154" s="89">
        <f t="shared" si="129"/>
        <v>0</v>
      </c>
      <c r="U154" s="89">
        <f t="shared" si="130"/>
        <v>0</v>
      </c>
    </row>
    <row r="155" spans="2:22" x14ac:dyDescent="0.25">
      <c r="B155" s="83">
        <v>146</v>
      </c>
      <c r="C155" s="36" t="s">
        <v>23</v>
      </c>
      <c r="D155" s="37" t="s">
        <v>160</v>
      </c>
      <c r="E155" s="38" t="s">
        <v>145</v>
      </c>
      <c r="F155" s="39" t="s">
        <v>156</v>
      </c>
      <c r="G155" s="35">
        <v>0</v>
      </c>
      <c r="H155" s="35">
        <v>0</v>
      </c>
      <c r="I155" s="40">
        <v>0</v>
      </c>
      <c r="J155" s="35">
        <v>0</v>
      </c>
      <c r="K155" s="89">
        <v>0</v>
      </c>
      <c r="L155" s="89">
        <v>0</v>
      </c>
      <c r="M155" s="89">
        <v>0</v>
      </c>
      <c r="N155" s="35">
        <v>0</v>
      </c>
      <c r="O155" s="35">
        <v>0</v>
      </c>
      <c r="P155" s="35">
        <v>0</v>
      </c>
      <c r="Q155" s="41">
        <f>N155-O155</f>
        <v>0</v>
      </c>
      <c r="R155" s="89"/>
      <c r="S155" s="89">
        <f t="shared" si="128"/>
        <v>0</v>
      </c>
      <c r="T155" s="89">
        <f t="shared" si="129"/>
        <v>0</v>
      </c>
      <c r="U155" s="89">
        <f t="shared" si="130"/>
        <v>0</v>
      </c>
    </row>
    <row r="156" spans="2:22" x14ac:dyDescent="0.25">
      <c r="B156" s="83">
        <v>147</v>
      </c>
      <c r="C156" s="36" t="s">
        <v>7</v>
      </c>
      <c r="D156" s="37" t="s">
        <v>132</v>
      </c>
      <c r="E156" s="38" t="s">
        <v>145</v>
      </c>
      <c r="F156" s="39" t="s">
        <v>156</v>
      </c>
      <c r="G156" s="35">
        <v>0</v>
      </c>
      <c r="H156" s="35">
        <v>0</v>
      </c>
      <c r="I156" s="40">
        <v>0</v>
      </c>
      <c r="J156" s="35">
        <v>0</v>
      </c>
      <c r="K156" s="89">
        <v>0</v>
      </c>
      <c r="L156" s="89">
        <v>0</v>
      </c>
      <c r="M156" s="89">
        <v>0</v>
      </c>
      <c r="N156" s="35">
        <v>0</v>
      </c>
      <c r="O156" s="35">
        <v>0</v>
      </c>
      <c r="P156" s="35">
        <v>0</v>
      </c>
      <c r="R156" s="89"/>
      <c r="S156" s="89">
        <f t="shared" si="128"/>
        <v>0</v>
      </c>
      <c r="T156" s="89">
        <f t="shared" si="129"/>
        <v>0</v>
      </c>
      <c r="U156" s="89">
        <f t="shared" si="130"/>
        <v>0</v>
      </c>
    </row>
    <row r="157" spans="2:22" x14ac:dyDescent="0.25">
      <c r="B157" s="83">
        <v>148</v>
      </c>
      <c r="C157" s="65" t="s">
        <v>23</v>
      </c>
      <c r="D157" s="66" t="s">
        <v>154</v>
      </c>
      <c r="E157" s="67" t="s">
        <v>145</v>
      </c>
      <c r="F157" s="68" t="s">
        <v>156</v>
      </c>
      <c r="G157" s="89">
        <v>15</v>
      </c>
      <c r="H157" s="89">
        <v>0</v>
      </c>
      <c r="I157" s="93">
        <v>0</v>
      </c>
      <c r="J157" s="89">
        <v>0</v>
      </c>
      <c r="K157" s="89">
        <v>0</v>
      </c>
      <c r="L157" s="89">
        <v>0</v>
      </c>
      <c r="M157" s="89">
        <v>0</v>
      </c>
      <c r="N157" s="89">
        <v>0</v>
      </c>
      <c r="O157" s="89">
        <v>0</v>
      </c>
      <c r="P157" s="89">
        <v>0</v>
      </c>
      <c r="Q157" s="41">
        <f>N157-O157</f>
        <v>0</v>
      </c>
      <c r="R157" s="89"/>
      <c r="S157" s="89">
        <f t="shared" si="128"/>
        <v>0</v>
      </c>
      <c r="T157" s="89">
        <f t="shared" si="129"/>
        <v>0</v>
      </c>
      <c r="U157" s="89">
        <f t="shared" si="130"/>
        <v>0</v>
      </c>
    </row>
    <row r="158" spans="2:22" s="54" customFormat="1" x14ac:dyDescent="0.25">
      <c r="B158" s="83">
        <v>149</v>
      </c>
      <c r="C158" s="84" t="s">
        <v>7</v>
      </c>
      <c r="D158" s="85" t="s">
        <v>8</v>
      </c>
      <c r="E158" s="81" t="s">
        <v>145</v>
      </c>
      <c r="F158" s="82" t="s">
        <v>161</v>
      </c>
      <c r="G158" s="91"/>
      <c r="H158" s="91">
        <v>0</v>
      </c>
      <c r="I158" s="94">
        <v>50</v>
      </c>
      <c r="J158" s="91">
        <v>15</v>
      </c>
      <c r="K158" s="91"/>
      <c r="L158" s="91"/>
      <c r="M158" s="91"/>
      <c r="N158" s="91">
        <f t="shared" ref="N158:N165" si="133">SUM(L158+M158)</f>
        <v>0</v>
      </c>
      <c r="O158" s="91">
        <v>20</v>
      </c>
      <c r="P158" s="91">
        <v>10</v>
      </c>
      <c r="R158" s="91">
        <v>228</v>
      </c>
      <c r="S158" s="91">
        <f t="shared" ref="S158:S164" si="134">N158*R158</f>
        <v>0</v>
      </c>
      <c r="T158" s="91">
        <f t="shared" ref="T158:T164" si="135">O158*R158</f>
        <v>4560</v>
      </c>
      <c r="U158" s="91">
        <f t="shared" ref="U158:U164" si="136">P158*R158</f>
        <v>2280</v>
      </c>
      <c r="V158" s="54" t="s">
        <v>727</v>
      </c>
    </row>
    <row r="159" spans="2:22" s="54" customFormat="1" x14ac:dyDescent="0.25">
      <c r="B159" s="83">
        <v>150</v>
      </c>
      <c r="C159" s="84" t="s">
        <v>23</v>
      </c>
      <c r="D159" s="85" t="s">
        <v>138</v>
      </c>
      <c r="E159" s="81" t="s">
        <v>145</v>
      </c>
      <c r="F159" s="82" t="s">
        <v>161</v>
      </c>
      <c r="G159" s="91">
        <v>5</v>
      </c>
      <c r="H159" s="91">
        <v>5</v>
      </c>
      <c r="I159" s="94">
        <v>5</v>
      </c>
      <c r="J159" s="91">
        <v>5</v>
      </c>
      <c r="K159" s="91"/>
      <c r="L159" s="91"/>
      <c r="M159" s="91"/>
      <c r="N159" s="91">
        <f t="shared" si="133"/>
        <v>0</v>
      </c>
      <c r="O159" s="91">
        <v>5</v>
      </c>
      <c r="P159" s="91">
        <v>10</v>
      </c>
      <c r="Q159" s="41">
        <f t="shared" ref="Q159:Q160" si="137">N159-O159</f>
        <v>-5</v>
      </c>
      <c r="R159" s="91">
        <v>200</v>
      </c>
      <c r="S159" s="91">
        <f t="shared" si="134"/>
        <v>0</v>
      </c>
      <c r="T159" s="91">
        <f t="shared" si="135"/>
        <v>1000</v>
      </c>
      <c r="U159" s="91">
        <f t="shared" si="136"/>
        <v>2000</v>
      </c>
      <c r="V159" s="54" t="s">
        <v>727</v>
      </c>
    </row>
    <row r="160" spans="2:22" x14ac:dyDescent="0.25">
      <c r="B160" s="83">
        <v>151</v>
      </c>
      <c r="C160" s="32" t="s">
        <v>23</v>
      </c>
      <c r="D160" s="33" t="s">
        <v>113</v>
      </c>
      <c r="E160" s="30" t="s">
        <v>145</v>
      </c>
      <c r="F160" s="31" t="s">
        <v>161</v>
      </c>
      <c r="G160" s="27">
        <v>5</v>
      </c>
      <c r="H160" s="27">
        <v>0</v>
      </c>
      <c r="I160" s="28">
        <v>0</v>
      </c>
      <c r="J160" s="27">
        <v>5</v>
      </c>
      <c r="K160" s="88">
        <v>0</v>
      </c>
      <c r="L160" s="88">
        <v>0</v>
      </c>
      <c r="M160" s="88">
        <v>0</v>
      </c>
      <c r="N160" s="88">
        <f t="shared" si="133"/>
        <v>0</v>
      </c>
      <c r="O160" s="27">
        <v>5</v>
      </c>
      <c r="P160" s="27">
        <v>0</v>
      </c>
      <c r="Q160" s="41">
        <f t="shared" si="137"/>
        <v>-5</v>
      </c>
      <c r="R160" s="88">
        <v>193</v>
      </c>
      <c r="S160" s="88">
        <f t="shared" si="134"/>
        <v>0</v>
      </c>
      <c r="T160" s="88">
        <f t="shared" si="135"/>
        <v>965</v>
      </c>
      <c r="U160" s="88">
        <f t="shared" si="136"/>
        <v>0</v>
      </c>
      <c r="V160" s="1" t="s">
        <v>727</v>
      </c>
    </row>
    <row r="161" spans="2:22" x14ac:dyDescent="0.25">
      <c r="B161" s="83">
        <v>152</v>
      </c>
      <c r="C161" s="32" t="s">
        <v>17</v>
      </c>
      <c r="D161" s="33" t="s">
        <v>130</v>
      </c>
      <c r="E161" s="30" t="s">
        <v>145</v>
      </c>
      <c r="F161" s="31" t="s">
        <v>161</v>
      </c>
      <c r="G161" s="27"/>
      <c r="H161" s="27"/>
      <c r="I161" s="28">
        <v>5</v>
      </c>
      <c r="J161" s="27">
        <v>0</v>
      </c>
      <c r="K161" s="88">
        <v>0</v>
      </c>
      <c r="L161" s="88">
        <v>0</v>
      </c>
      <c r="M161" s="88">
        <v>0</v>
      </c>
      <c r="N161" s="88">
        <f t="shared" si="133"/>
        <v>0</v>
      </c>
      <c r="O161" s="27">
        <v>0</v>
      </c>
      <c r="P161" s="27">
        <v>0</v>
      </c>
      <c r="R161" s="88">
        <v>182</v>
      </c>
      <c r="S161" s="88">
        <f t="shared" si="134"/>
        <v>0</v>
      </c>
      <c r="T161" s="88">
        <f t="shared" si="135"/>
        <v>0</v>
      </c>
      <c r="U161" s="88">
        <f t="shared" si="136"/>
        <v>0</v>
      </c>
    </row>
    <row r="162" spans="2:22" s="54" customFormat="1" x14ac:dyDescent="0.25">
      <c r="B162" s="83">
        <v>153</v>
      </c>
      <c r="C162" s="84" t="s">
        <v>23</v>
      </c>
      <c r="D162" s="85" t="s">
        <v>154</v>
      </c>
      <c r="E162" s="81" t="s">
        <v>145</v>
      </c>
      <c r="F162" s="82" t="s">
        <v>161</v>
      </c>
      <c r="G162" s="91">
        <v>120</v>
      </c>
      <c r="H162" s="91">
        <v>0</v>
      </c>
      <c r="I162" s="94">
        <v>80</v>
      </c>
      <c r="J162" s="91">
        <v>20</v>
      </c>
      <c r="K162" s="91"/>
      <c r="L162" s="91"/>
      <c r="M162" s="91"/>
      <c r="N162" s="91">
        <f t="shared" si="133"/>
        <v>0</v>
      </c>
      <c r="O162" s="91">
        <v>50</v>
      </c>
      <c r="P162" s="91">
        <v>15</v>
      </c>
      <c r="Q162" s="41">
        <f>N162-O162</f>
        <v>-50</v>
      </c>
      <c r="R162" s="91">
        <v>191</v>
      </c>
      <c r="S162" s="91">
        <f t="shared" si="134"/>
        <v>0</v>
      </c>
      <c r="T162" s="91">
        <f t="shared" si="135"/>
        <v>9550</v>
      </c>
      <c r="U162" s="91">
        <f t="shared" si="136"/>
        <v>2865</v>
      </c>
      <c r="V162" s="54" t="s">
        <v>727</v>
      </c>
    </row>
    <row r="163" spans="2:22" x14ac:dyDescent="0.25">
      <c r="B163" s="83">
        <v>154</v>
      </c>
      <c r="C163" s="32" t="s">
        <v>7</v>
      </c>
      <c r="D163" s="33" t="s">
        <v>89</v>
      </c>
      <c r="E163" s="30" t="s">
        <v>145</v>
      </c>
      <c r="F163" s="31" t="s">
        <v>161</v>
      </c>
      <c r="G163" s="27"/>
      <c r="H163" s="27"/>
      <c r="I163" s="28"/>
      <c r="J163" s="27">
        <v>5</v>
      </c>
      <c r="K163" s="88">
        <v>0</v>
      </c>
      <c r="L163" s="88">
        <v>0</v>
      </c>
      <c r="M163" s="88">
        <v>0</v>
      </c>
      <c r="N163" s="88">
        <f t="shared" si="133"/>
        <v>0</v>
      </c>
      <c r="O163" s="88">
        <v>10</v>
      </c>
      <c r="P163" s="27">
        <v>10</v>
      </c>
      <c r="R163" s="88">
        <v>192</v>
      </c>
      <c r="S163" s="88">
        <f t="shared" si="134"/>
        <v>0</v>
      </c>
      <c r="T163" s="88">
        <f t="shared" si="135"/>
        <v>1920</v>
      </c>
      <c r="U163" s="88">
        <f t="shared" si="136"/>
        <v>1920</v>
      </c>
      <c r="V163" s="1" t="s">
        <v>727</v>
      </c>
    </row>
    <row r="164" spans="2:22" x14ac:dyDescent="0.25">
      <c r="B164" s="83">
        <v>155</v>
      </c>
      <c r="C164" s="32" t="s">
        <v>23</v>
      </c>
      <c r="D164" s="33" t="s">
        <v>162</v>
      </c>
      <c r="E164" s="30" t="s">
        <v>145</v>
      </c>
      <c r="F164" s="31" t="s">
        <v>161</v>
      </c>
      <c r="G164" s="27"/>
      <c r="H164" s="27"/>
      <c r="I164" s="28"/>
      <c r="J164" s="27">
        <v>5</v>
      </c>
      <c r="K164" s="88">
        <v>0</v>
      </c>
      <c r="L164" s="88">
        <v>0</v>
      </c>
      <c r="M164" s="88">
        <v>0</v>
      </c>
      <c r="N164" s="88">
        <f t="shared" si="133"/>
        <v>0</v>
      </c>
      <c r="O164" s="27">
        <v>5</v>
      </c>
      <c r="P164" s="27">
        <v>10</v>
      </c>
      <c r="Q164" s="41">
        <f t="shared" ref="Q164:Q165" si="138">N164-O164</f>
        <v>-5</v>
      </c>
      <c r="R164" s="88">
        <v>205</v>
      </c>
      <c r="S164" s="88">
        <f t="shared" si="134"/>
        <v>0</v>
      </c>
      <c r="T164" s="88">
        <f t="shared" si="135"/>
        <v>1025</v>
      </c>
      <c r="U164" s="88">
        <f t="shared" si="136"/>
        <v>2050</v>
      </c>
      <c r="V164" s="1" t="s">
        <v>736</v>
      </c>
    </row>
    <row r="165" spans="2:22" s="54" customFormat="1" x14ac:dyDescent="0.25">
      <c r="B165" s="83">
        <v>156</v>
      </c>
      <c r="C165" s="84" t="s">
        <v>23</v>
      </c>
      <c r="D165" s="85" t="s">
        <v>66</v>
      </c>
      <c r="E165" s="81" t="s">
        <v>145</v>
      </c>
      <c r="F165" s="82" t="s">
        <v>161</v>
      </c>
      <c r="G165" s="91"/>
      <c r="H165" s="91"/>
      <c r="I165" s="94"/>
      <c r="J165" s="91">
        <v>0</v>
      </c>
      <c r="K165" s="91"/>
      <c r="L165" s="91"/>
      <c r="M165" s="91"/>
      <c r="N165" s="91">
        <f t="shared" si="133"/>
        <v>0</v>
      </c>
      <c r="O165" s="91"/>
      <c r="P165" s="91">
        <v>10</v>
      </c>
      <c r="Q165" s="41">
        <f t="shared" si="138"/>
        <v>0</v>
      </c>
      <c r="R165" s="91">
        <v>372</v>
      </c>
      <c r="S165" s="91">
        <f t="shared" ref="S165:S176" si="139">N165*R165</f>
        <v>0</v>
      </c>
      <c r="T165" s="91">
        <f t="shared" ref="T165:T176" si="140">O165*R165</f>
        <v>0</v>
      </c>
      <c r="U165" s="91">
        <f t="shared" ref="U165:U176" si="141">P165*R165</f>
        <v>3720</v>
      </c>
      <c r="V165" s="54" t="s">
        <v>737</v>
      </c>
    </row>
    <row r="166" spans="2:22" x14ac:dyDescent="0.25">
      <c r="B166" s="83">
        <v>157</v>
      </c>
      <c r="C166" s="36" t="s">
        <v>7</v>
      </c>
      <c r="D166" s="37" t="s">
        <v>163</v>
      </c>
      <c r="E166" s="38" t="s">
        <v>145</v>
      </c>
      <c r="F166" s="39" t="s">
        <v>164</v>
      </c>
      <c r="G166" s="35">
        <v>0</v>
      </c>
      <c r="H166" s="35">
        <v>0</v>
      </c>
      <c r="I166" s="40">
        <v>0</v>
      </c>
      <c r="J166" s="35">
        <v>0</v>
      </c>
      <c r="K166" s="89">
        <v>0</v>
      </c>
      <c r="L166" s="89">
        <v>0</v>
      </c>
      <c r="M166" s="89">
        <v>0</v>
      </c>
      <c r="N166" s="35">
        <v>0</v>
      </c>
      <c r="O166" s="35">
        <v>0</v>
      </c>
      <c r="P166" s="35">
        <v>0</v>
      </c>
      <c r="R166" s="89"/>
      <c r="S166" s="89">
        <f t="shared" si="139"/>
        <v>0</v>
      </c>
      <c r="T166" s="89">
        <f t="shared" si="140"/>
        <v>0</v>
      </c>
      <c r="U166" s="89">
        <f t="shared" si="141"/>
        <v>0</v>
      </c>
    </row>
    <row r="167" spans="2:22" x14ac:dyDescent="0.25">
      <c r="B167" s="83">
        <v>158</v>
      </c>
      <c r="C167" s="36" t="s">
        <v>7</v>
      </c>
      <c r="D167" s="37" t="s">
        <v>35</v>
      </c>
      <c r="E167" s="38" t="s">
        <v>145</v>
      </c>
      <c r="F167" s="39" t="s">
        <v>164</v>
      </c>
      <c r="G167" s="35">
        <v>0</v>
      </c>
      <c r="H167" s="35">
        <v>0</v>
      </c>
      <c r="I167" s="40">
        <v>0</v>
      </c>
      <c r="J167" s="35">
        <v>0</v>
      </c>
      <c r="K167" s="89">
        <v>0</v>
      </c>
      <c r="L167" s="89">
        <v>0</v>
      </c>
      <c r="M167" s="89">
        <v>0</v>
      </c>
      <c r="N167" s="35">
        <v>0</v>
      </c>
      <c r="O167" s="35">
        <v>0</v>
      </c>
      <c r="P167" s="35">
        <v>0</v>
      </c>
      <c r="R167" s="89"/>
      <c r="S167" s="89">
        <f t="shared" si="139"/>
        <v>0</v>
      </c>
      <c r="T167" s="89">
        <f t="shared" si="140"/>
        <v>0</v>
      </c>
      <c r="U167" s="89">
        <f t="shared" si="141"/>
        <v>0</v>
      </c>
    </row>
    <row r="168" spans="2:22" x14ac:dyDescent="0.25">
      <c r="B168" s="83">
        <v>159</v>
      </c>
      <c r="C168" s="36" t="s">
        <v>7</v>
      </c>
      <c r="D168" s="37" t="s">
        <v>165</v>
      </c>
      <c r="E168" s="38" t="s">
        <v>145</v>
      </c>
      <c r="F168" s="39" t="s">
        <v>164</v>
      </c>
      <c r="G168" s="35">
        <v>0</v>
      </c>
      <c r="H168" s="35">
        <v>0</v>
      </c>
      <c r="I168" s="40">
        <v>0</v>
      </c>
      <c r="J168" s="35">
        <v>0</v>
      </c>
      <c r="K168" s="89">
        <v>0</v>
      </c>
      <c r="L168" s="89">
        <v>0</v>
      </c>
      <c r="M168" s="89">
        <v>0</v>
      </c>
      <c r="N168" s="35">
        <v>0</v>
      </c>
      <c r="O168" s="35">
        <v>0</v>
      </c>
      <c r="P168" s="35">
        <v>0</v>
      </c>
      <c r="R168" s="89"/>
      <c r="S168" s="89">
        <f t="shared" si="139"/>
        <v>0</v>
      </c>
      <c r="T168" s="89">
        <f t="shared" si="140"/>
        <v>0</v>
      </c>
      <c r="U168" s="89">
        <f t="shared" si="141"/>
        <v>0</v>
      </c>
    </row>
    <row r="169" spans="2:22" x14ac:dyDescent="0.25">
      <c r="B169" s="83">
        <v>160</v>
      </c>
      <c r="C169" s="36" t="s">
        <v>7</v>
      </c>
      <c r="D169" s="37" t="s">
        <v>8</v>
      </c>
      <c r="E169" s="38" t="s">
        <v>145</v>
      </c>
      <c r="F169" s="39" t="s">
        <v>164</v>
      </c>
      <c r="G169" s="35">
        <v>0</v>
      </c>
      <c r="H169" s="35">
        <v>0</v>
      </c>
      <c r="I169" s="40">
        <v>0</v>
      </c>
      <c r="J169" s="35">
        <v>0</v>
      </c>
      <c r="K169" s="89">
        <v>0</v>
      </c>
      <c r="L169" s="89">
        <v>0</v>
      </c>
      <c r="M169" s="89">
        <v>0</v>
      </c>
      <c r="N169" s="35">
        <v>0</v>
      </c>
      <c r="O169" s="35">
        <v>0</v>
      </c>
      <c r="P169" s="35">
        <v>0</v>
      </c>
      <c r="R169" s="89"/>
      <c r="S169" s="89">
        <f t="shared" si="139"/>
        <v>0</v>
      </c>
      <c r="T169" s="89">
        <f t="shared" si="140"/>
        <v>0</v>
      </c>
      <c r="U169" s="89">
        <f t="shared" si="141"/>
        <v>0</v>
      </c>
    </row>
    <row r="170" spans="2:22" x14ac:dyDescent="0.25">
      <c r="B170" s="83">
        <v>161</v>
      </c>
      <c r="C170" s="36" t="s">
        <v>23</v>
      </c>
      <c r="D170" s="37" t="s">
        <v>138</v>
      </c>
      <c r="E170" s="38" t="s">
        <v>145</v>
      </c>
      <c r="F170" s="39" t="s">
        <v>164</v>
      </c>
      <c r="G170" s="35">
        <v>0</v>
      </c>
      <c r="H170" s="35">
        <v>0</v>
      </c>
      <c r="I170" s="40">
        <v>0</v>
      </c>
      <c r="J170" s="35">
        <v>0</v>
      </c>
      <c r="K170" s="89">
        <v>0</v>
      </c>
      <c r="L170" s="89">
        <v>0</v>
      </c>
      <c r="M170" s="89">
        <v>0</v>
      </c>
      <c r="N170" s="35">
        <v>0</v>
      </c>
      <c r="O170" s="35">
        <v>0</v>
      </c>
      <c r="P170" s="35">
        <v>0</v>
      </c>
      <c r="Q170" s="41">
        <f>N170-O170</f>
        <v>0</v>
      </c>
      <c r="R170" s="89"/>
      <c r="S170" s="89">
        <f t="shared" si="139"/>
        <v>0</v>
      </c>
      <c r="T170" s="89">
        <f t="shared" si="140"/>
        <v>0</v>
      </c>
      <c r="U170" s="89">
        <f t="shared" si="141"/>
        <v>0</v>
      </c>
    </row>
    <row r="171" spans="2:22" x14ac:dyDescent="0.25">
      <c r="B171" s="83">
        <v>162</v>
      </c>
      <c r="C171" s="36" t="s">
        <v>7</v>
      </c>
      <c r="D171" s="37" t="s">
        <v>38</v>
      </c>
      <c r="E171" s="38" t="s">
        <v>145</v>
      </c>
      <c r="F171" s="39" t="s">
        <v>164</v>
      </c>
      <c r="G171" s="35">
        <v>0</v>
      </c>
      <c r="H171" s="35">
        <v>0</v>
      </c>
      <c r="I171" s="40">
        <v>0</v>
      </c>
      <c r="J171" s="35">
        <v>0</v>
      </c>
      <c r="K171" s="89">
        <v>0</v>
      </c>
      <c r="L171" s="89">
        <v>0</v>
      </c>
      <c r="M171" s="89">
        <v>0</v>
      </c>
      <c r="N171" s="35">
        <v>0</v>
      </c>
      <c r="O171" s="35">
        <v>0</v>
      </c>
      <c r="P171" s="35">
        <v>0</v>
      </c>
      <c r="R171" s="89"/>
      <c r="S171" s="89">
        <f t="shared" si="139"/>
        <v>0</v>
      </c>
      <c r="T171" s="89">
        <f t="shared" si="140"/>
        <v>0</v>
      </c>
      <c r="U171" s="89">
        <f t="shared" si="141"/>
        <v>0</v>
      </c>
    </row>
    <row r="172" spans="2:22" x14ac:dyDescent="0.25">
      <c r="B172" s="83">
        <v>163</v>
      </c>
      <c r="C172" s="36" t="s">
        <v>23</v>
      </c>
      <c r="D172" s="37" t="s">
        <v>113</v>
      </c>
      <c r="E172" s="38" t="s">
        <v>145</v>
      </c>
      <c r="F172" s="39" t="s">
        <v>164</v>
      </c>
      <c r="G172" s="35">
        <v>0</v>
      </c>
      <c r="H172" s="35">
        <v>0</v>
      </c>
      <c r="I172" s="40">
        <v>0</v>
      </c>
      <c r="J172" s="35">
        <v>0</v>
      </c>
      <c r="K172" s="89">
        <v>0</v>
      </c>
      <c r="L172" s="89">
        <v>0</v>
      </c>
      <c r="M172" s="89">
        <v>0</v>
      </c>
      <c r="N172" s="35">
        <v>0</v>
      </c>
      <c r="O172" s="35">
        <v>0</v>
      </c>
      <c r="P172" s="35">
        <v>0</v>
      </c>
      <c r="Q172" s="41">
        <f t="shared" ref="Q172:Q173" si="142">N172-O172</f>
        <v>0</v>
      </c>
      <c r="R172" s="89"/>
      <c r="S172" s="89">
        <f t="shared" si="139"/>
        <v>0</v>
      </c>
      <c r="T172" s="89">
        <f t="shared" si="140"/>
        <v>0</v>
      </c>
      <c r="U172" s="89">
        <f t="shared" si="141"/>
        <v>0</v>
      </c>
    </row>
    <row r="173" spans="2:22" x14ac:dyDescent="0.25">
      <c r="B173" s="83">
        <v>164</v>
      </c>
      <c r="C173" s="36" t="s">
        <v>23</v>
      </c>
      <c r="D173" s="37" t="s">
        <v>158</v>
      </c>
      <c r="E173" s="38" t="s">
        <v>145</v>
      </c>
      <c r="F173" s="39" t="s">
        <v>164</v>
      </c>
      <c r="G173" s="35">
        <v>0</v>
      </c>
      <c r="H173" s="35">
        <v>0</v>
      </c>
      <c r="I173" s="40">
        <v>0</v>
      </c>
      <c r="J173" s="35">
        <v>0</v>
      </c>
      <c r="K173" s="89">
        <v>0</v>
      </c>
      <c r="L173" s="89">
        <v>0</v>
      </c>
      <c r="M173" s="89">
        <v>0</v>
      </c>
      <c r="N173" s="35">
        <v>0</v>
      </c>
      <c r="O173" s="35">
        <v>0</v>
      </c>
      <c r="P173" s="35">
        <v>0</v>
      </c>
      <c r="Q173" s="41">
        <f t="shared" si="142"/>
        <v>0</v>
      </c>
      <c r="R173" s="89"/>
      <c r="S173" s="89">
        <f t="shared" si="139"/>
        <v>0</v>
      </c>
      <c r="T173" s="89">
        <f t="shared" si="140"/>
        <v>0</v>
      </c>
      <c r="U173" s="89">
        <f t="shared" si="141"/>
        <v>0</v>
      </c>
    </row>
    <row r="174" spans="2:22" x14ac:dyDescent="0.25">
      <c r="B174" s="83">
        <v>165</v>
      </c>
      <c r="C174" s="36" t="s">
        <v>7</v>
      </c>
      <c r="D174" s="37" t="s">
        <v>166</v>
      </c>
      <c r="E174" s="38" t="s">
        <v>145</v>
      </c>
      <c r="F174" s="39" t="s">
        <v>164</v>
      </c>
      <c r="G174" s="35">
        <v>0</v>
      </c>
      <c r="H174" s="35">
        <v>0</v>
      </c>
      <c r="I174" s="40">
        <v>0</v>
      </c>
      <c r="J174" s="35">
        <v>0</v>
      </c>
      <c r="K174" s="89">
        <v>0</v>
      </c>
      <c r="L174" s="89">
        <v>0</v>
      </c>
      <c r="M174" s="89">
        <v>0</v>
      </c>
      <c r="N174" s="35">
        <v>0</v>
      </c>
      <c r="O174" s="35">
        <v>0</v>
      </c>
      <c r="P174" s="35">
        <v>0</v>
      </c>
      <c r="R174" s="89"/>
      <c r="S174" s="89">
        <f t="shared" si="139"/>
        <v>0</v>
      </c>
      <c r="T174" s="89">
        <f t="shared" si="140"/>
        <v>0</v>
      </c>
      <c r="U174" s="89">
        <f t="shared" si="141"/>
        <v>0</v>
      </c>
    </row>
    <row r="175" spans="2:22" x14ac:dyDescent="0.25">
      <c r="B175" s="83">
        <v>166</v>
      </c>
      <c r="C175" s="9" t="s">
        <v>7</v>
      </c>
      <c r="D175" s="10" t="s">
        <v>52</v>
      </c>
      <c r="E175" s="11" t="s">
        <v>145</v>
      </c>
      <c r="F175" s="39" t="s">
        <v>164</v>
      </c>
      <c r="G175" s="20">
        <v>0</v>
      </c>
      <c r="H175" s="22">
        <v>0</v>
      </c>
      <c r="I175" s="24">
        <v>0</v>
      </c>
      <c r="J175" s="26">
        <v>0</v>
      </c>
      <c r="K175" s="89">
        <v>0</v>
      </c>
      <c r="L175" s="89">
        <v>0</v>
      </c>
      <c r="M175" s="89">
        <v>0</v>
      </c>
      <c r="N175" s="35">
        <v>0</v>
      </c>
      <c r="O175" s="35">
        <v>0</v>
      </c>
      <c r="P175" s="35">
        <v>0</v>
      </c>
      <c r="R175" s="89"/>
      <c r="S175" s="89">
        <f t="shared" si="139"/>
        <v>0</v>
      </c>
      <c r="T175" s="89">
        <f t="shared" si="140"/>
        <v>0</v>
      </c>
      <c r="U175" s="89">
        <f t="shared" si="141"/>
        <v>0</v>
      </c>
    </row>
    <row r="176" spans="2:22" x14ac:dyDescent="0.25">
      <c r="B176" s="83">
        <v>167</v>
      </c>
      <c r="C176" s="65" t="s">
        <v>7</v>
      </c>
      <c r="D176" s="66" t="s">
        <v>65</v>
      </c>
      <c r="E176" s="67" t="s">
        <v>145</v>
      </c>
      <c r="F176" s="68" t="s">
        <v>164</v>
      </c>
      <c r="G176" s="89">
        <v>0</v>
      </c>
      <c r="H176" s="89">
        <v>0</v>
      </c>
      <c r="I176" s="93">
        <v>0</v>
      </c>
      <c r="J176" s="89">
        <v>0</v>
      </c>
      <c r="K176" s="89">
        <v>0</v>
      </c>
      <c r="L176" s="89">
        <v>0</v>
      </c>
      <c r="M176" s="89">
        <v>0</v>
      </c>
      <c r="N176" s="89">
        <v>0</v>
      </c>
      <c r="O176" s="89">
        <v>0</v>
      </c>
      <c r="P176" s="89">
        <v>0</v>
      </c>
      <c r="R176" s="89"/>
      <c r="S176" s="89">
        <f t="shared" si="139"/>
        <v>0</v>
      </c>
      <c r="T176" s="89">
        <f t="shared" si="140"/>
        <v>0</v>
      </c>
      <c r="U176" s="89">
        <f t="shared" si="141"/>
        <v>0</v>
      </c>
    </row>
    <row r="177" spans="2:22" s="54" customFormat="1" x14ac:dyDescent="0.25">
      <c r="B177" s="83">
        <v>168</v>
      </c>
      <c r="C177" s="84" t="s">
        <v>23</v>
      </c>
      <c r="D177" s="85" t="s">
        <v>58</v>
      </c>
      <c r="E177" s="81" t="s">
        <v>145</v>
      </c>
      <c r="F177" s="82" t="s">
        <v>167</v>
      </c>
      <c r="G177" s="91"/>
      <c r="H177" s="91"/>
      <c r="I177" s="94">
        <v>5</v>
      </c>
      <c r="J177" s="91">
        <v>0</v>
      </c>
      <c r="K177" s="91"/>
      <c r="L177" s="91"/>
      <c r="M177" s="91"/>
      <c r="N177" s="91">
        <f t="shared" ref="N177:N181" si="143">SUM(L177+M177)</f>
        <v>0</v>
      </c>
      <c r="O177" s="91"/>
      <c r="P177" s="91">
        <v>0</v>
      </c>
      <c r="Q177" s="41">
        <f>N177-O177</f>
        <v>0</v>
      </c>
      <c r="R177" s="91">
        <v>550</v>
      </c>
      <c r="S177" s="91">
        <f t="shared" ref="S177:S182" si="144">N177*R177</f>
        <v>0</v>
      </c>
      <c r="T177" s="91">
        <f t="shared" ref="T177:T182" si="145">O177*R177</f>
        <v>0</v>
      </c>
      <c r="U177" s="91">
        <f t="shared" ref="U177:U182" si="146">P177*R177</f>
        <v>0</v>
      </c>
      <c r="V177" s="54" t="s">
        <v>727</v>
      </c>
    </row>
    <row r="178" spans="2:22" s="54" customFormat="1" x14ac:dyDescent="0.25">
      <c r="B178" s="83">
        <v>168</v>
      </c>
      <c r="C178" s="84" t="s">
        <v>23</v>
      </c>
      <c r="D178" s="85" t="s">
        <v>776</v>
      </c>
      <c r="E178" s="81" t="s">
        <v>145</v>
      </c>
      <c r="F178" s="82" t="s">
        <v>167</v>
      </c>
      <c r="G178" s="91"/>
      <c r="H178" s="91"/>
      <c r="I178" s="94">
        <v>0</v>
      </c>
      <c r="J178" s="91">
        <v>0</v>
      </c>
      <c r="K178" s="91">
        <v>0</v>
      </c>
      <c r="L178" s="91">
        <v>0</v>
      </c>
      <c r="M178" s="91"/>
      <c r="N178" s="91">
        <f t="shared" ref="N178" si="147">SUM(L178+M178)</f>
        <v>0</v>
      </c>
      <c r="O178" s="91"/>
      <c r="P178" s="91">
        <v>0</v>
      </c>
      <c r="Q178" s="41">
        <f>N178-O178</f>
        <v>0</v>
      </c>
      <c r="R178" s="91">
        <v>550</v>
      </c>
      <c r="S178" s="91">
        <f t="shared" ref="S178" si="148">N178*R178</f>
        <v>0</v>
      </c>
      <c r="T178" s="91">
        <f t="shared" ref="T178" si="149">O178*R178</f>
        <v>0</v>
      </c>
      <c r="U178" s="91">
        <f t="shared" ref="U178" si="150">P178*R178</f>
        <v>0</v>
      </c>
      <c r="V178" s="54" t="s">
        <v>727</v>
      </c>
    </row>
    <row r="179" spans="2:22" s="54" customFormat="1" x14ac:dyDescent="0.25">
      <c r="B179" s="83">
        <v>169</v>
      </c>
      <c r="C179" s="84" t="s">
        <v>7</v>
      </c>
      <c r="D179" s="85" t="s">
        <v>35</v>
      </c>
      <c r="E179" s="81" t="s">
        <v>145</v>
      </c>
      <c r="F179" s="82" t="s">
        <v>167</v>
      </c>
      <c r="G179" s="91">
        <v>5</v>
      </c>
      <c r="H179" s="91">
        <v>5</v>
      </c>
      <c r="I179" s="94">
        <v>0</v>
      </c>
      <c r="J179" s="91">
        <v>0</v>
      </c>
      <c r="K179" s="91">
        <v>0</v>
      </c>
      <c r="L179" s="91">
        <v>0</v>
      </c>
      <c r="M179" s="91"/>
      <c r="N179" s="91">
        <f t="shared" si="143"/>
        <v>0</v>
      </c>
      <c r="O179" s="91">
        <v>0</v>
      </c>
      <c r="P179" s="91">
        <v>0</v>
      </c>
      <c r="R179" s="91">
        <v>623</v>
      </c>
      <c r="S179" s="91">
        <f t="shared" si="144"/>
        <v>0</v>
      </c>
      <c r="T179" s="91">
        <f t="shared" si="145"/>
        <v>0</v>
      </c>
      <c r="U179" s="91">
        <f t="shared" si="146"/>
        <v>0</v>
      </c>
      <c r="V179" s="54" t="s">
        <v>727</v>
      </c>
    </row>
    <row r="180" spans="2:22" x14ac:dyDescent="0.25">
      <c r="B180" s="83">
        <v>170</v>
      </c>
      <c r="C180" s="59" t="s">
        <v>7</v>
      </c>
      <c r="D180" s="61" t="s">
        <v>8</v>
      </c>
      <c r="E180" s="55" t="s">
        <v>145</v>
      </c>
      <c r="F180" s="57" t="s">
        <v>167</v>
      </c>
      <c r="G180" s="88"/>
      <c r="H180" s="88"/>
      <c r="I180" s="92">
        <v>5</v>
      </c>
      <c r="J180" s="88">
        <v>20</v>
      </c>
      <c r="K180" s="88">
        <v>0</v>
      </c>
      <c r="L180" s="88">
        <v>0</v>
      </c>
      <c r="M180" s="88">
        <v>0</v>
      </c>
      <c r="N180" s="88">
        <f t="shared" si="143"/>
        <v>0</v>
      </c>
      <c r="O180" s="88">
        <v>25</v>
      </c>
      <c r="P180" s="88">
        <v>15</v>
      </c>
      <c r="R180" s="88">
        <v>583</v>
      </c>
      <c r="S180" s="88">
        <f t="shared" si="144"/>
        <v>0</v>
      </c>
      <c r="T180" s="88">
        <f t="shared" si="145"/>
        <v>14575</v>
      </c>
      <c r="U180" s="88">
        <f t="shared" si="146"/>
        <v>8745</v>
      </c>
      <c r="V180" s="1" t="s">
        <v>727</v>
      </c>
    </row>
    <row r="181" spans="2:22" x14ac:dyDescent="0.25">
      <c r="B181" s="83">
        <v>171</v>
      </c>
      <c r="C181" s="84" t="s">
        <v>7</v>
      </c>
      <c r="D181" s="80" t="s">
        <v>38</v>
      </c>
      <c r="E181" s="81" t="s">
        <v>145</v>
      </c>
      <c r="F181" s="82" t="s">
        <v>167</v>
      </c>
      <c r="G181" s="91">
        <v>5</v>
      </c>
      <c r="H181" s="91">
        <v>0</v>
      </c>
      <c r="I181" s="94">
        <v>0</v>
      </c>
      <c r="J181" s="91">
        <v>0</v>
      </c>
      <c r="K181" s="91">
        <v>0</v>
      </c>
      <c r="L181" s="91">
        <v>0</v>
      </c>
      <c r="M181" s="91">
        <v>0</v>
      </c>
      <c r="N181" s="88">
        <f t="shared" si="143"/>
        <v>0</v>
      </c>
      <c r="O181" s="91">
        <v>5</v>
      </c>
      <c r="P181" s="91">
        <v>0</v>
      </c>
      <c r="R181" s="89"/>
      <c r="S181" s="89">
        <f t="shared" si="144"/>
        <v>0</v>
      </c>
      <c r="T181" s="89">
        <f t="shared" si="145"/>
        <v>0</v>
      </c>
      <c r="U181" s="89">
        <f t="shared" si="146"/>
        <v>0</v>
      </c>
    </row>
    <row r="182" spans="2:22" x14ac:dyDescent="0.25">
      <c r="B182" s="83">
        <v>172</v>
      </c>
      <c r="C182" s="65" t="s">
        <v>7</v>
      </c>
      <c r="D182" s="66" t="s">
        <v>168</v>
      </c>
      <c r="E182" s="67" t="s">
        <v>145</v>
      </c>
      <c r="F182" s="68" t="s">
        <v>167</v>
      </c>
      <c r="G182" s="89">
        <v>5</v>
      </c>
      <c r="H182" s="89">
        <v>0</v>
      </c>
      <c r="I182" s="93">
        <v>0</v>
      </c>
      <c r="J182" s="89">
        <v>0</v>
      </c>
      <c r="K182" s="89">
        <v>0</v>
      </c>
      <c r="L182" s="89">
        <v>0</v>
      </c>
      <c r="M182" s="89">
        <v>0</v>
      </c>
      <c r="N182" s="89">
        <v>0</v>
      </c>
      <c r="O182" s="89">
        <v>0</v>
      </c>
      <c r="P182" s="89">
        <v>0</v>
      </c>
      <c r="R182" s="89"/>
      <c r="S182" s="89">
        <f t="shared" si="144"/>
        <v>0</v>
      </c>
      <c r="T182" s="89">
        <f t="shared" si="145"/>
        <v>0</v>
      </c>
      <c r="U182" s="89">
        <f t="shared" si="146"/>
        <v>0</v>
      </c>
    </row>
    <row r="183" spans="2:22" x14ac:dyDescent="0.25">
      <c r="B183" s="83">
        <v>173</v>
      </c>
      <c r="C183" s="32" t="s">
        <v>7</v>
      </c>
      <c r="D183" s="33" t="s">
        <v>65</v>
      </c>
      <c r="E183" s="30" t="s">
        <v>145</v>
      </c>
      <c r="F183" s="31" t="s">
        <v>167</v>
      </c>
      <c r="G183" s="27"/>
      <c r="H183" s="27"/>
      <c r="I183" s="28">
        <v>10</v>
      </c>
      <c r="J183" s="27">
        <v>0</v>
      </c>
      <c r="K183" s="88">
        <v>0</v>
      </c>
      <c r="L183" s="88">
        <v>0</v>
      </c>
      <c r="M183" s="88">
        <v>0</v>
      </c>
      <c r="N183" s="88">
        <f t="shared" ref="N183:N184" si="151">SUM(L183+M183)</f>
        <v>0</v>
      </c>
      <c r="O183" s="27">
        <v>0</v>
      </c>
      <c r="P183" s="27">
        <v>0</v>
      </c>
      <c r="R183" s="88">
        <v>779</v>
      </c>
      <c r="S183" s="88">
        <f t="shared" ref="S183:S185" si="152">N183*R183</f>
        <v>0</v>
      </c>
      <c r="T183" s="88">
        <f t="shared" ref="T183:T185" si="153">O183*R183</f>
        <v>0</v>
      </c>
      <c r="U183" s="88">
        <f t="shared" ref="U183:U185" si="154">P183*R183</f>
        <v>0</v>
      </c>
      <c r="V183" s="1" t="s">
        <v>758</v>
      </c>
    </row>
    <row r="184" spans="2:22" x14ac:dyDescent="0.25">
      <c r="B184" s="83">
        <v>174</v>
      </c>
      <c r="C184" s="59" t="s">
        <v>23</v>
      </c>
      <c r="D184" s="61" t="s">
        <v>113</v>
      </c>
      <c r="E184" s="55" t="s">
        <v>145</v>
      </c>
      <c r="F184" s="57" t="s">
        <v>167</v>
      </c>
      <c r="G184" s="88"/>
      <c r="H184" s="88"/>
      <c r="I184" s="92"/>
      <c r="J184" s="88">
        <v>5</v>
      </c>
      <c r="K184" s="88">
        <v>0</v>
      </c>
      <c r="L184" s="88">
        <v>0</v>
      </c>
      <c r="M184" s="88">
        <v>0</v>
      </c>
      <c r="N184" s="88">
        <f t="shared" si="151"/>
        <v>0</v>
      </c>
      <c r="O184" s="88">
        <v>5</v>
      </c>
      <c r="P184" s="88">
        <v>0</v>
      </c>
      <c r="Q184" s="41">
        <f t="shared" ref="Q184:Q185" si="155">N184-O184</f>
        <v>-5</v>
      </c>
      <c r="R184" s="88">
        <v>570</v>
      </c>
      <c r="S184" s="88">
        <f t="shared" si="152"/>
        <v>0</v>
      </c>
      <c r="T184" s="88">
        <f t="shared" si="153"/>
        <v>2850</v>
      </c>
      <c r="U184" s="88">
        <f t="shared" si="154"/>
        <v>0</v>
      </c>
      <c r="V184" s="1" t="s">
        <v>738</v>
      </c>
    </row>
    <row r="185" spans="2:22" s="54" customFormat="1" x14ac:dyDescent="0.25">
      <c r="B185" s="83">
        <v>175</v>
      </c>
      <c r="C185" s="84" t="s">
        <v>23</v>
      </c>
      <c r="D185" s="85" t="s">
        <v>647</v>
      </c>
      <c r="E185" s="81" t="s">
        <v>145</v>
      </c>
      <c r="F185" s="82" t="s">
        <v>167</v>
      </c>
      <c r="G185" s="91"/>
      <c r="H185" s="91"/>
      <c r="I185" s="94"/>
      <c r="J185" s="91"/>
      <c r="K185" s="91">
        <v>0</v>
      </c>
      <c r="L185" s="91">
        <v>0</v>
      </c>
      <c r="M185" s="91"/>
      <c r="N185" s="91">
        <f>SUM(L185+M185)</f>
        <v>0</v>
      </c>
      <c r="O185" s="91">
        <v>0</v>
      </c>
      <c r="P185" s="91">
        <v>150</v>
      </c>
      <c r="Q185" s="41">
        <f t="shared" si="155"/>
        <v>0</v>
      </c>
      <c r="R185" s="91">
        <v>510</v>
      </c>
      <c r="S185" s="91">
        <f t="shared" si="152"/>
        <v>0</v>
      </c>
      <c r="T185" s="91">
        <f t="shared" si="153"/>
        <v>0</v>
      </c>
      <c r="U185" s="91">
        <f t="shared" si="154"/>
        <v>76500</v>
      </c>
      <c r="V185" s="54" t="s">
        <v>727</v>
      </c>
    </row>
    <row r="186" spans="2:22" s="54" customFormat="1" x14ac:dyDescent="0.25">
      <c r="B186" s="83">
        <v>176</v>
      </c>
      <c r="C186" s="84" t="s">
        <v>7</v>
      </c>
      <c r="D186" s="85" t="s">
        <v>89</v>
      </c>
      <c r="E186" s="81" t="s">
        <v>145</v>
      </c>
      <c r="F186" s="82" t="s">
        <v>167</v>
      </c>
      <c r="G186" s="91"/>
      <c r="H186" s="91"/>
      <c r="I186" s="94"/>
      <c r="J186" s="91">
        <v>5</v>
      </c>
      <c r="K186" s="91">
        <v>0</v>
      </c>
      <c r="L186" s="91">
        <v>0</v>
      </c>
      <c r="M186" s="91"/>
      <c r="N186" s="91">
        <f t="shared" ref="N186:N195" si="156">SUM(L186+M186)</f>
        <v>0</v>
      </c>
      <c r="O186" s="91">
        <v>10</v>
      </c>
      <c r="P186" s="91">
        <v>5</v>
      </c>
      <c r="R186" s="91">
        <v>551</v>
      </c>
      <c r="S186" s="91">
        <f t="shared" ref="S186:S189" si="157">N186*R186</f>
        <v>0</v>
      </c>
      <c r="T186" s="91">
        <f t="shared" ref="T186:T189" si="158">O186*R186</f>
        <v>5510</v>
      </c>
      <c r="U186" s="91">
        <f t="shared" ref="U186:U189" si="159">P186*R186</f>
        <v>2755</v>
      </c>
      <c r="V186" s="54" t="s">
        <v>727</v>
      </c>
    </row>
    <row r="187" spans="2:22" x14ac:dyDescent="0.25">
      <c r="B187" s="83">
        <v>177</v>
      </c>
      <c r="C187" s="7" t="s">
        <v>23</v>
      </c>
      <c r="D187" s="8" t="s">
        <v>138</v>
      </c>
      <c r="E187" s="3" t="s">
        <v>145</v>
      </c>
      <c r="F187" s="5" t="s">
        <v>169</v>
      </c>
      <c r="G187" s="19">
        <v>5</v>
      </c>
      <c r="H187" s="21">
        <v>0</v>
      </c>
      <c r="I187" s="23">
        <v>5</v>
      </c>
      <c r="J187" s="25">
        <v>0</v>
      </c>
      <c r="K187" s="88">
        <v>0</v>
      </c>
      <c r="L187" s="88">
        <v>0</v>
      </c>
      <c r="M187" s="88">
        <v>0</v>
      </c>
      <c r="N187" s="88">
        <f t="shared" si="156"/>
        <v>0</v>
      </c>
      <c r="O187" s="27">
        <v>5</v>
      </c>
      <c r="P187" s="27">
        <v>5</v>
      </c>
      <c r="Q187" s="41">
        <f>N187-O187</f>
        <v>-5</v>
      </c>
      <c r="R187" s="88">
        <v>375</v>
      </c>
      <c r="S187" s="88">
        <f t="shared" si="157"/>
        <v>0</v>
      </c>
      <c r="T187" s="88">
        <f t="shared" si="158"/>
        <v>1875</v>
      </c>
      <c r="U187" s="88">
        <f t="shared" si="159"/>
        <v>1875</v>
      </c>
      <c r="V187" s="1" t="s">
        <v>727</v>
      </c>
    </row>
    <row r="188" spans="2:22" x14ac:dyDescent="0.25">
      <c r="B188" s="83">
        <v>178</v>
      </c>
      <c r="C188" s="59" t="s">
        <v>7</v>
      </c>
      <c r="D188" s="61" t="s">
        <v>45</v>
      </c>
      <c r="E188" s="55" t="s">
        <v>145</v>
      </c>
      <c r="F188" s="57" t="s">
        <v>169</v>
      </c>
      <c r="G188" s="88">
        <v>0</v>
      </c>
      <c r="H188" s="88">
        <v>0</v>
      </c>
      <c r="I188" s="92">
        <v>5</v>
      </c>
      <c r="J188" s="88">
        <v>0</v>
      </c>
      <c r="K188" s="88">
        <v>0</v>
      </c>
      <c r="L188" s="88">
        <v>0</v>
      </c>
      <c r="M188" s="88">
        <v>0</v>
      </c>
      <c r="N188" s="88">
        <f t="shared" si="156"/>
        <v>0</v>
      </c>
      <c r="O188" s="88">
        <v>5</v>
      </c>
      <c r="P188" s="88">
        <v>0</v>
      </c>
      <c r="R188" s="88">
        <v>504</v>
      </c>
      <c r="S188" s="88">
        <f t="shared" si="157"/>
        <v>0</v>
      </c>
      <c r="T188" s="88">
        <f t="shared" si="158"/>
        <v>2520</v>
      </c>
      <c r="U188" s="88">
        <f t="shared" si="159"/>
        <v>0</v>
      </c>
      <c r="V188" s="1" t="s">
        <v>758</v>
      </c>
    </row>
    <row r="189" spans="2:22" x14ac:dyDescent="0.25">
      <c r="B189" s="83">
        <v>179</v>
      </c>
      <c r="C189" s="65" t="s">
        <v>7</v>
      </c>
      <c r="D189" s="66" t="s">
        <v>170</v>
      </c>
      <c r="E189" s="67" t="s">
        <v>145</v>
      </c>
      <c r="F189" s="68" t="s">
        <v>169</v>
      </c>
      <c r="G189" s="89">
        <v>0</v>
      </c>
      <c r="H189" s="89">
        <v>0</v>
      </c>
      <c r="I189" s="93">
        <v>0</v>
      </c>
      <c r="J189" s="89">
        <v>0</v>
      </c>
      <c r="K189" s="89">
        <v>0</v>
      </c>
      <c r="L189" s="89">
        <v>0</v>
      </c>
      <c r="M189" s="89">
        <v>0</v>
      </c>
      <c r="N189" s="89">
        <v>0</v>
      </c>
      <c r="O189" s="89">
        <v>0</v>
      </c>
      <c r="P189" s="89">
        <v>0</v>
      </c>
      <c r="R189" s="89"/>
      <c r="S189" s="89">
        <f t="shared" si="157"/>
        <v>0</v>
      </c>
      <c r="T189" s="89">
        <f t="shared" si="158"/>
        <v>0</v>
      </c>
      <c r="U189" s="89">
        <f t="shared" si="159"/>
        <v>0</v>
      </c>
    </row>
    <row r="190" spans="2:22" x14ac:dyDescent="0.25">
      <c r="B190" s="83">
        <v>180</v>
      </c>
      <c r="C190" s="32" t="s">
        <v>23</v>
      </c>
      <c r="D190" s="33" t="s">
        <v>51</v>
      </c>
      <c r="E190" s="30" t="s">
        <v>145</v>
      </c>
      <c r="F190" s="31" t="s">
        <v>169</v>
      </c>
      <c r="G190" s="27">
        <v>0</v>
      </c>
      <c r="H190" s="27">
        <v>0</v>
      </c>
      <c r="I190" s="28">
        <v>5</v>
      </c>
      <c r="J190" s="27">
        <v>0</v>
      </c>
      <c r="K190" s="88">
        <v>0</v>
      </c>
      <c r="L190" s="88">
        <v>0</v>
      </c>
      <c r="M190" s="88">
        <v>0</v>
      </c>
      <c r="N190" s="88">
        <f t="shared" si="156"/>
        <v>0</v>
      </c>
      <c r="O190" s="27">
        <v>0</v>
      </c>
      <c r="P190" s="27">
        <v>0</v>
      </c>
      <c r="Q190" s="41">
        <f>N190-O190</f>
        <v>0</v>
      </c>
      <c r="R190" s="88">
        <v>375</v>
      </c>
      <c r="S190" s="88">
        <f t="shared" ref="S190:S201" si="160">N190*R190</f>
        <v>0</v>
      </c>
      <c r="T190" s="88">
        <f t="shared" ref="T190:T201" si="161">O190*R190</f>
        <v>0</v>
      </c>
      <c r="U190" s="88">
        <f t="shared" ref="U190:U201" si="162">P190*R190</f>
        <v>0</v>
      </c>
      <c r="V190" s="1" t="s">
        <v>731</v>
      </c>
    </row>
    <row r="191" spans="2:22" s="54" customFormat="1" x14ac:dyDescent="0.25">
      <c r="B191" s="83">
        <v>181</v>
      </c>
      <c r="C191" s="84" t="s">
        <v>7</v>
      </c>
      <c r="D191" s="85" t="s">
        <v>116</v>
      </c>
      <c r="E191" s="81" t="s">
        <v>145</v>
      </c>
      <c r="F191" s="82" t="s">
        <v>169</v>
      </c>
      <c r="G191" s="91">
        <v>5</v>
      </c>
      <c r="H191" s="91">
        <v>5</v>
      </c>
      <c r="I191" s="94">
        <v>10</v>
      </c>
      <c r="J191" s="91">
        <v>5</v>
      </c>
      <c r="K191" s="91"/>
      <c r="L191" s="91"/>
      <c r="M191" s="91"/>
      <c r="N191" s="91">
        <f t="shared" si="156"/>
        <v>0</v>
      </c>
      <c r="O191" s="91">
        <v>10</v>
      </c>
      <c r="P191" s="91">
        <v>5</v>
      </c>
      <c r="R191" s="91">
        <v>398</v>
      </c>
      <c r="S191" s="91">
        <f t="shared" si="160"/>
        <v>0</v>
      </c>
      <c r="T191" s="91">
        <f t="shared" si="161"/>
        <v>3980</v>
      </c>
      <c r="U191" s="91">
        <f t="shared" si="162"/>
        <v>1990</v>
      </c>
      <c r="V191" s="54" t="s">
        <v>727</v>
      </c>
    </row>
    <row r="192" spans="2:22" x14ac:dyDescent="0.25">
      <c r="B192" s="83">
        <v>182</v>
      </c>
      <c r="C192" s="32" t="s">
        <v>23</v>
      </c>
      <c r="D192" s="33" t="s">
        <v>171</v>
      </c>
      <c r="E192" s="30" t="s">
        <v>145</v>
      </c>
      <c r="F192" s="31" t="s">
        <v>169</v>
      </c>
      <c r="G192" s="27"/>
      <c r="H192" s="27"/>
      <c r="I192" s="28"/>
      <c r="J192" s="27">
        <v>5</v>
      </c>
      <c r="K192" s="88">
        <v>0</v>
      </c>
      <c r="L192" s="88">
        <v>0</v>
      </c>
      <c r="M192" s="88">
        <v>0</v>
      </c>
      <c r="N192" s="88">
        <f t="shared" si="156"/>
        <v>0</v>
      </c>
      <c r="O192" s="27">
        <v>10</v>
      </c>
      <c r="P192" s="27">
        <v>5</v>
      </c>
      <c r="Q192" s="41">
        <f>N192-O192</f>
        <v>-10</v>
      </c>
      <c r="R192" s="88">
        <v>95</v>
      </c>
      <c r="S192" s="88">
        <f t="shared" si="160"/>
        <v>0</v>
      </c>
      <c r="T192" s="88">
        <f t="shared" si="161"/>
        <v>950</v>
      </c>
      <c r="U192" s="88">
        <f t="shared" si="162"/>
        <v>475</v>
      </c>
      <c r="V192" s="1" t="s">
        <v>739</v>
      </c>
    </row>
    <row r="193" spans="2:22" s="54" customFormat="1" x14ac:dyDescent="0.25">
      <c r="B193" s="83">
        <v>183</v>
      </c>
      <c r="C193" s="84" t="s">
        <v>7</v>
      </c>
      <c r="D193" s="85" t="s">
        <v>132</v>
      </c>
      <c r="E193" s="81" t="s">
        <v>145</v>
      </c>
      <c r="F193" s="82" t="s">
        <v>169</v>
      </c>
      <c r="G193" s="91"/>
      <c r="H193" s="91"/>
      <c r="I193" s="94"/>
      <c r="J193" s="91">
        <v>0</v>
      </c>
      <c r="K193" s="91"/>
      <c r="L193" s="91"/>
      <c r="M193" s="91"/>
      <c r="N193" s="91">
        <f t="shared" si="156"/>
        <v>0</v>
      </c>
      <c r="O193" s="91">
        <v>0</v>
      </c>
      <c r="P193" s="91">
        <v>5</v>
      </c>
      <c r="R193" s="91">
        <v>393</v>
      </c>
      <c r="S193" s="91">
        <f t="shared" si="160"/>
        <v>0</v>
      </c>
      <c r="T193" s="91">
        <f t="shared" si="161"/>
        <v>0</v>
      </c>
      <c r="U193" s="91">
        <f t="shared" si="162"/>
        <v>1965</v>
      </c>
      <c r="V193" s="54" t="s">
        <v>727</v>
      </c>
    </row>
    <row r="194" spans="2:22" s="54" customFormat="1" ht="14.25" customHeight="1" x14ac:dyDescent="0.25">
      <c r="B194" s="83">
        <v>184</v>
      </c>
      <c r="C194" s="84" t="s">
        <v>23</v>
      </c>
      <c r="D194" s="85" t="s">
        <v>49</v>
      </c>
      <c r="E194" s="81" t="s">
        <v>145</v>
      </c>
      <c r="F194" s="82" t="s">
        <v>172</v>
      </c>
      <c r="G194" s="91"/>
      <c r="H194" s="91"/>
      <c r="I194" s="94">
        <v>5</v>
      </c>
      <c r="J194" s="91">
        <v>10</v>
      </c>
      <c r="K194" s="91">
        <v>0</v>
      </c>
      <c r="L194" s="91">
        <v>0</v>
      </c>
      <c r="M194" s="91"/>
      <c r="N194" s="91">
        <f t="shared" si="156"/>
        <v>0</v>
      </c>
      <c r="O194" s="91">
        <v>15</v>
      </c>
      <c r="P194" s="91">
        <v>5</v>
      </c>
      <c r="Q194" s="41">
        <f>N194-O194</f>
        <v>-15</v>
      </c>
      <c r="R194" s="91">
        <v>82.2</v>
      </c>
      <c r="S194" s="91">
        <f t="shared" si="160"/>
        <v>0</v>
      </c>
      <c r="T194" s="91">
        <f t="shared" si="161"/>
        <v>1233</v>
      </c>
      <c r="U194" s="91">
        <f t="shared" si="162"/>
        <v>411</v>
      </c>
      <c r="V194" s="54" t="s">
        <v>727</v>
      </c>
    </row>
    <row r="195" spans="2:22" x14ac:dyDescent="0.25">
      <c r="B195" s="83">
        <v>185</v>
      </c>
      <c r="C195" s="59" t="s">
        <v>7</v>
      </c>
      <c r="D195" s="61" t="s">
        <v>53</v>
      </c>
      <c r="E195" s="55" t="s">
        <v>145</v>
      </c>
      <c r="F195" s="57" t="s">
        <v>172</v>
      </c>
      <c r="G195" s="88"/>
      <c r="H195" s="88">
        <v>0</v>
      </c>
      <c r="I195" s="92">
        <v>5</v>
      </c>
      <c r="J195" s="88">
        <v>0</v>
      </c>
      <c r="K195" s="88">
        <v>0</v>
      </c>
      <c r="L195" s="88">
        <v>0</v>
      </c>
      <c r="M195" s="88">
        <v>0</v>
      </c>
      <c r="N195" s="88">
        <f t="shared" si="156"/>
        <v>0</v>
      </c>
      <c r="O195" s="88">
        <v>0</v>
      </c>
      <c r="P195" s="88">
        <v>0</v>
      </c>
      <c r="R195" s="88">
        <v>271</v>
      </c>
      <c r="S195" s="88">
        <f t="shared" si="160"/>
        <v>0</v>
      </c>
      <c r="T195" s="88">
        <f t="shared" si="161"/>
        <v>0</v>
      </c>
      <c r="U195" s="88">
        <f t="shared" si="162"/>
        <v>0</v>
      </c>
    </row>
    <row r="196" spans="2:22" x14ac:dyDescent="0.25">
      <c r="B196" s="83">
        <v>186</v>
      </c>
      <c r="C196" s="36" t="s">
        <v>23</v>
      </c>
      <c r="D196" s="37" t="s">
        <v>49</v>
      </c>
      <c r="E196" s="38" t="s">
        <v>145</v>
      </c>
      <c r="F196" s="39" t="s">
        <v>173</v>
      </c>
      <c r="G196" s="35">
        <v>0</v>
      </c>
      <c r="H196" s="35">
        <v>0</v>
      </c>
      <c r="I196" s="40">
        <v>0</v>
      </c>
      <c r="J196" s="35">
        <v>0</v>
      </c>
      <c r="K196" s="89">
        <v>0</v>
      </c>
      <c r="L196" s="89">
        <v>0</v>
      </c>
      <c r="M196" s="89">
        <v>0</v>
      </c>
      <c r="N196" s="35">
        <v>0</v>
      </c>
      <c r="O196" s="35">
        <v>0</v>
      </c>
      <c r="P196" s="35">
        <v>0</v>
      </c>
      <c r="Q196" s="41">
        <f t="shared" ref="Q196:Q197" si="163">N196-O196</f>
        <v>0</v>
      </c>
      <c r="R196" s="89"/>
      <c r="S196" s="89">
        <f t="shared" si="160"/>
        <v>0</v>
      </c>
      <c r="T196" s="89">
        <f t="shared" si="161"/>
        <v>0</v>
      </c>
      <c r="U196" s="89">
        <f t="shared" si="162"/>
        <v>0</v>
      </c>
    </row>
    <row r="197" spans="2:22" x14ac:dyDescent="0.25">
      <c r="B197" s="83">
        <v>187</v>
      </c>
      <c r="C197" s="36" t="s">
        <v>23</v>
      </c>
      <c r="D197" s="37" t="s">
        <v>94</v>
      </c>
      <c r="E197" s="38" t="s">
        <v>145</v>
      </c>
      <c r="F197" s="39" t="s">
        <v>173</v>
      </c>
      <c r="G197" s="35">
        <v>0</v>
      </c>
      <c r="H197" s="35">
        <v>0</v>
      </c>
      <c r="I197" s="40">
        <v>0</v>
      </c>
      <c r="J197" s="35">
        <v>0</v>
      </c>
      <c r="K197" s="89">
        <v>0</v>
      </c>
      <c r="L197" s="89">
        <v>0</v>
      </c>
      <c r="M197" s="89">
        <v>0</v>
      </c>
      <c r="N197" s="35">
        <v>0</v>
      </c>
      <c r="O197" s="35">
        <v>0</v>
      </c>
      <c r="P197" s="35">
        <v>0</v>
      </c>
      <c r="Q197" s="41">
        <f t="shared" si="163"/>
        <v>0</v>
      </c>
      <c r="R197" s="89"/>
      <c r="S197" s="89">
        <f t="shared" si="160"/>
        <v>0</v>
      </c>
      <c r="T197" s="89">
        <f t="shared" si="161"/>
        <v>0</v>
      </c>
      <c r="U197" s="89">
        <f t="shared" si="162"/>
        <v>0</v>
      </c>
    </row>
    <row r="198" spans="2:22" x14ac:dyDescent="0.25">
      <c r="B198" s="83">
        <v>188</v>
      </c>
      <c r="C198" s="36" t="s">
        <v>7</v>
      </c>
      <c r="D198" s="37" t="s">
        <v>52</v>
      </c>
      <c r="E198" s="38" t="s">
        <v>145</v>
      </c>
      <c r="F198" s="39" t="s">
        <v>173</v>
      </c>
      <c r="G198" s="35">
        <v>25</v>
      </c>
      <c r="H198" s="35">
        <v>0</v>
      </c>
      <c r="I198" s="40">
        <v>0</v>
      </c>
      <c r="J198" s="35">
        <v>0</v>
      </c>
      <c r="K198" s="89">
        <v>0</v>
      </c>
      <c r="L198" s="89">
        <v>0</v>
      </c>
      <c r="M198" s="89">
        <v>0</v>
      </c>
      <c r="N198" s="35">
        <v>0</v>
      </c>
      <c r="O198" s="35">
        <v>0</v>
      </c>
      <c r="P198" s="35">
        <v>0</v>
      </c>
      <c r="R198" s="89"/>
      <c r="S198" s="89">
        <f t="shared" si="160"/>
        <v>0</v>
      </c>
      <c r="T198" s="89">
        <f t="shared" si="161"/>
        <v>0</v>
      </c>
      <c r="U198" s="89">
        <f t="shared" si="162"/>
        <v>0</v>
      </c>
    </row>
    <row r="199" spans="2:22" x14ac:dyDescent="0.25">
      <c r="B199" s="83">
        <v>189</v>
      </c>
      <c r="C199" s="36" t="s">
        <v>7</v>
      </c>
      <c r="D199" s="37" t="s">
        <v>53</v>
      </c>
      <c r="E199" s="38" t="s">
        <v>145</v>
      </c>
      <c r="F199" s="39" t="s">
        <v>173</v>
      </c>
      <c r="G199" s="35">
        <v>0</v>
      </c>
      <c r="H199" s="35">
        <v>0</v>
      </c>
      <c r="I199" s="40">
        <v>0</v>
      </c>
      <c r="J199" s="35">
        <v>0</v>
      </c>
      <c r="K199" s="89">
        <v>0</v>
      </c>
      <c r="L199" s="89">
        <v>0</v>
      </c>
      <c r="M199" s="89">
        <v>0</v>
      </c>
      <c r="N199" s="35">
        <v>0</v>
      </c>
      <c r="O199" s="35">
        <v>0</v>
      </c>
      <c r="P199" s="35">
        <v>0</v>
      </c>
      <c r="R199" s="89"/>
      <c r="S199" s="89">
        <f t="shared" si="160"/>
        <v>0</v>
      </c>
      <c r="T199" s="89">
        <f t="shared" si="161"/>
        <v>0</v>
      </c>
      <c r="U199" s="89">
        <f t="shared" si="162"/>
        <v>0</v>
      </c>
    </row>
    <row r="200" spans="2:22" x14ac:dyDescent="0.25">
      <c r="B200" s="83">
        <v>190</v>
      </c>
      <c r="C200" s="65" t="s">
        <v>7</v>
      </c>
      <c r="D200" s="66" t="s">
        <v>65</v>
      </c>
      <c r="E200" s="67" t="s">
        <v>145</v>
      </c>
      <c r="F200" s="68" t="s">
        <v>174</v>
      </c>
      <c r="G200" s="89">
        <v>0</v>
      </c>
      <c r="H200" s="89">
        <v>0</v>
      </c>
      <c r="I200" s="93">
        <v>0</v>
      </c>
      <c r="J200" s="89">
        <v>0</v>
      </c>
      <c r="K200" s="89">
        <v>0</v>
      </c>
      <c r="L200" s="89">
        <v>0</v>
      </c>
      <c r="M200" s="89">
        <v>0</v>
      </c>
      <c r="N200" s="89">
        <v>0</v>
      </c>
      <c r="O200" s="89">
        <v>0</v>
      </c>
      <c r="P200" s="89">
        <v>0</v>
      </c>
      <c r="R200" s="89"/>
      <c r="S200" s="89">
        <f t="shared" si="160"/>
        <v>0</v>
      </c>
      <c r="T200" s="89">
        <f t="shared" si="161"/>
        <v>0</v>
      </c>
      <c r="U200" s="89">
        <f t="shared" si="162"/>
        <v>0</v>
      </c>
    </row>
    <row r="201" spans="2:22" x14ac:dyDescent="0.25">
      <c r="B201" s="83">
        <v>191</v>
      </c>
      <c r="C201" s="36" t="s">
        <v>7</v>
      </c>
      <c r="D201" s="66" t="s">
        <v>35</v>
      </c>
      <c r="E201" s="38" t="s">
        <v>145</v>
      </c>
      <c r="F201" s="39" t="s">
        <v>175</v>
      </c>
      <c r="G201" s="35">
        <v>15</v>
      </c>
      <c r="H201" s="35">
        <v>0</v>
      </c>
      <c r="I201" s="40">
        <v>0</v>
      </c>
      <c r="J201" s="35">
        <v>0</v>
      </c>
      <c r="K201" s="89">
        <v>0</v>
      </c>
      <c r="L201" s="89">
        <v>0</v>
      </c>
      <c r="M201" s="89">
        <v>0</v>
      </c>
      <c r="N201" s="35">
        <v>0</v>
      </c>
      <c r="O201" s="35">
        <v>0</v>
      </c>
      <c r="P201" s="35">
        <v>0</v>
      </c>
      <c r="R201" s="89"/>
      <c r="S201" s="89">
        <f t="shared" si="160"/>
        <v>0</v>
      </c>
      <c r="T201" s="89">
        <f t="shared" si="161"/>
        <v>0</v>
      </c>
      <c r="U201" s="89">
        <f t="shared" si="162"/>
        <v>0</v>
      </c>
    </row>
    <row r="202" spans="2:22" x14ac:dyDescent="0.25">
      <c r="B202" s="83">
        <v>192</v>
      </c>
      <c r="C202" s="32" t="s">
        <v>23</v>
      </c>
      <c r="D202" s="61" t="s">
        <v>78</v>
      </c>
      <c r="E202" s="30" t="s">
        <v>145</v>
      </c>
      <c r="F202" s="77" t="s">
        <v>176</v>
      </c>
      <c r="G202" s="27"/>
      <c r="H202" s="27">
        <v>0</v>
      </c>
      <c r="I202" s="28">
        <v>5</v>
      </c>
      <c r="J202" s="27">
        <v>0</v>
      </c>
      <c r="K202" s="88">
        <v>0</v>
      </c>
      <c r="L202" s="88">
        <v>0</v>
      </c>
      <c r="M202" s="88">
        <v>0</v>
      </c>
      <c r="N202" s="88">
        <f t="shared" ref="N202" si="164">SUM(L202+M202)</f>
        <v>0</v>
      </c>
      <c r="O202" s="27">
        <v>0</v>
      </c>
      <c r="P202" s="27">
        <v>0</v>
      </c>
      <c r="Q202" s="41">
        <f>N202-O202</f>
        <v>0</v>
      </c>
      <c r="R202" s="88">
        <v>220</v>
      </c>
      <c r="S202" s="88">
        <f t="shared" ref="S202:S206" si="165">N202*R202</f>
        <v>0</v>
      </c>
      <c r="T202" s="88">
        <f t="shared" ref="T202:T206" si="166">O202*R202</f>
        <v>0</v>
      </c>
      <c r="U202" s="88">
        <f t="shared" ref="U202:U206" si="167">P202*R202</f>
        <v>0</v>
      </c>
      <c r="V202" s="1" t="s">
        <v>728</v>
      </c>
    </row>
    <row r="203" spans="2:22" x14ac:dyDescent="0.25">
      <c r="B203" s="83">
        <v>193</v>
      </c>
      <c r="C203" s="65" t="s">
        <v>7</v>
      </c>
      <c r="D203" s="66" t="s">
        <v>132</v>
      </c>
      <c r="E203" s="67" t="s">
        <v>145</v>
      </c>
      <c r="F203" s="72" t="s">
        <v>176</v>
      </c>
      <c r="G203" s="89">
        <v>0</v>
      </c>
      <c r="H203" s="89">
        <v>0</v>
      </c>
      <c r="I203" s="93">
        <v>0</v>
      </c>
      <c r="J203" s="89">
        <v>0</v>
      </c>
      <c r="K203" s="89">
        <v>0</v>
      </c>
      <c r="L203" s="89">
        <v>0</v>
      </c>
      <c r="M203" s="89">
        <v>0</v>
      </c>
      <c r="N203" s="89">
        <v>0</v>
      </c>
      <c r="O203" s="89">
        <v>0</v>
      </c>
      <c r="P203" s="89">
        <v>0</v>
      </c>
      <c r="R203" s="89"/>
      <c r="S203" s="89">
        <f t="shared" si="165"/>
        <v>0</v>
      </c>
      <c r="T203" s="89">
        <f t="shared" si="166"/>
        <v>0</v>
      </c>
      <c r="U203" s="89">
        <f t="shared" si="167"/>
        <v>0</v>
      </c>
    </row>
    <row r="204" spans="2:22" x14ac:dyDescent="0.25">
      <c r="B204" s="83">
        <v>194</v>
      </c>
      <c r="C204" s="65" t="s">
        <v>7</v>
      </c>
      <c r="D204" s="66" t="s">
        <v>177</v>
      </c>
      <c r="E204" s="67" t="s">
        <v>145</v>
      </c>
      <c r="F204" s="68" t="s">
        <v>178</v>
      </c>
      <c r="G204" s="89">
        <v>0</v>
      </c>
      <c r="H204" s="89">
        <v>0</v>
      </c>
      <c r="I204" s="93">
        <v>0</v>
      </c>
      <c r="J204" s="89">
        <v>0</v>
      </c>
      <c r="K204" s="89">
        <v>0</v>
      </c>
      <c r="L204" s="89">
        <v>0</v>
      </c>
      <c r="M204" s="89">
        <v>0</v>
      </c>
      <c r="N204" s="89">
        <v>0</v>
      </c>
      <c r="O204" s="89">
        <v>0</v>
      </c>
      <c r="P204" s="89">
        <v>0</v>
      </c>
      <c r="R204" s="89"/>
      <c r="S204" s="89">
        <f t="shared" si="165"/>
        <v>0</v>
      </c>
      <c r="T204" s="89">
        <f t="shared" si="166"/>
        <v>0</v>
      </c>
      <c r="U204" s="89">
        <f t="shared" si="167"/>
        <v>0</v>
      </c>
    </row>
    <row r="205" spans="2:22" x14ac:dyDescent="0.25">
      <c r="B205" s="83">
        <v>195</v>
      </c>
      <c r="C205" s="36" t="s">
        <v>7</v>
      </c>
      <c r="D205" s="37" t="s">
        <v>179</v>
      </c>
      <c r="E205" s="38" t="s">
        <v>145</v>
      </c>
      <c r="F205" s="39" t="s">
        <v>178</v>
      </c>
      <c r="G205" s="35">
        <v>0</v>
      </c>
      <c r="H205" s="35">
        <v>0</v>
      </c>
      <c r="I205" s="40">
        <v>0</v>
      </c>
      <c r="J205" s="35">
        <v>0</v>
      </c>
      <c r="K205" s="89">
        <v>0</v>
      </c>
      <c r="L205" s="89">
        <v>0</v>
      </c>
      <c r="M205" s="89">
        <v>0</v>
      </c>
      <c r="N205" s="35">
        <v>0</v>
      </c>
      <c r="O205" s="35">
        <v>0</v>
      </c>
      <c r="P205" s="35">
        <v>0</v>
      </c>
      <c r="R205" s="89"/>
      <c r="S205" s="89">
        <f t="shared" si="165"/>
        <v>0</v>
      </c>
      <c r="T205" s="89">
        <f t="shared" si="166"/>
        <v>0</v>
      </c>
      <c r="U205" s="89">
        <f t="shared" si="167"/>
        <v>0</v>
      </c>
    </row>
    <row r="206" spans="2:22" x14ac:dyDescent="0.25">
      <c r="B206" s="83">
        <v>196</v>
      </c>
      <c r="C206" s="36" t="s">
        <v>7</v>
      </c>
      <c r="D206" s="37" t="s">
        <v>65</v>
      </c>
      <c r="E206" s="38" t="s">
        <v>145</v>
      </c>
      <c r="F206" s="39" t="s">
        <v>178</v>
      </c>
      <c r="G206" s="35">
        <v>0</v>
      </c>
      <c r="H206" s="35">
        <v>0</v>
      </c>
      <c r="I206" s="40">
        <v>0</v>
      </c>
      <c r="J206" s="35">
        <v>0</v>
      </c>
      <c r="K206" s="89">
        <v>0</v>
      </c>
      <c r="L206" s="89">
        <v>0</v>
      </c>
      <c r="M206" s="89">
        <v>0</v>
      </c>
      <c r="N206" s="35">
        <v>0</v>
      </c>
      <c r="O206" s="35">
        <v>0</v>
      </c>
      <c r="P206" s="35">
        <v>0</v>
      </c>
      <c r="R206" s="89"/>
      <c r="S206" s="89">
        <f t="shared" si="165"/>
        <v>0</v>
      </c>
      <c r="T206" s="89">
        <f t="shared" si="166"/>
        <v>0</v>
      </c>
      <c r="U206" s="89">
        <f t="shared" si="167"/>
        <v>0</v>
      </c>
    </row>
    <row r="207" spans="2:22" x14ac:dyDescent="0.25">
      <c r="B207" s="83">
        <v>197</v>
      </c>
      <c r="C207" s="59" t="s">
        <v>23</v>
      </c>
      <c r="D207" s="61" t="s">
        <v>180</v>
      </c>
      <c r="E207" s="55" t="s">
        <v>145</v>
      </c>
      <c r="F207" s="57" t="s">
        <v>181</v>
      </c>
      <c r="G207" s="88">
        <v>4</v>
      </c>
      <c r="H207" s="88">
        <v>8</v>
      </c>
      <c r="I207" s="92">
        <v>4</v>
      </c>
      <c r="J207" s="88">
        <v>20</v>
      </c>
      <c r="K207" s="88">
        <v>0</v>
      </c>
      <c r="L207" s="88">
        <v>0</v>
      </c>
      <c r="M207" s="88">
        <v>0</v>
      </c>
      <c r="N207" s="88">
        <f t="shared" ref="N207" si="168">SUM(L207+M207)</f>
        <v>0</v>
      </c>
      <c r="O207" s="88">
        <v>20</v>
      </c>
      <c r="P207" s="88">
        <v>10</v>
      </c>
      <c r="Q207" s="41">
        <f t="shared" ref="Q207:Q209" si="169">N207-O207</f>
        <v>-20</v>
      </c>
      <c r="R207" s="88">
        <v>1295</v>
      </c>
      <c r="S207" s="88">
        <f t="shared" ref="S207:S208" si="170">N207*R207</f>
        <v>0</v>
      </c>
      <c r="T207" s="88">
        <f t="shared" ref="T207:T208" si="171">O207*R207</f>
        <v>25900</v>
      </c>
      <c r="U207" s="88">
        <f t="shared" ref="U207:U208" si="172">P207*R207</f>
        <v>12950</v>
      </c>
      <c r="V207" s="1" t="s">
        <v>727</v>
      </c>
    </row>
    <row r="208" spans="2:22" x14ac:dyDescent="0.25">
      <c r="B208" s="83">
        <v>198</v>
      </c>
      <c r="C208" s="36" t="s">
        <v>23</v>
      </c>
      <c r="D208" s="37" t="s">
        <v>138</v>
      </c>
      <c r="E208" s="38" t="s">
        <v>145</v>
      </c>
      <c r="F208" s="39" t="s">
        <v>181</v>
      </c>
      <c r="G208" s="35">
        <v>0</v>
      </c>
      <c r="H208" s="35">
        <v>0</v>
      </c>
      <c r="I208" s="40">
        <v>0</v>
      </c>
      <c r="J208" s="35">
        <v>0</v>
      </c>
      <c r="K208" s="89">
        <v>0</v>
      </c>
      <c r="L208" s="89">
        <v>0</v>
      </c>
      <c r="M208" s="89">
        <v>0</v>
      </c>
      <c r="N208" s="35">
        <v>0</v>
      </c>
      <c r="O208" s="35">
        <v>0</v>
      </c>
      <c r="P208" s="35">
        <v>0</v>
      </c>
      <c r="Q208" s="41">
        <f t="shared" si="169"/>
        <v>0</v>
      </c>
      <c r="R208" s="89"/>
      <c r="S208" s="89">
        <f t="shared" si="170"/>
        <v>0</v>
      </c>
      <c r="T208" s="89">
        <f t="shared" si="171"/>
        <v>0</v>
      </c>
      <c r="U208" s="89">
        <f t="shared" si="172"/>
        <v>0</v>
      </c>
    </row>
    <row r="209" spans="2:22" x14ac:dyDescent="0.25">
      <c r="B209" s="83">
        <v>199</v>
      </c>
      <c r="C209" s="32" t="s">
        <v>23</v>
      </c>
      <c r="D209" s="33" t="s">
        <v>94</v>
      </c>
      <c r="E209" s="30" t="s">
        <v>145</v>
      </c>
      <c r="F209" s="31" t="s">
        <v>181</v>
      </c>
      <c r="G209" s="27">
        <v>0</v>
      </c>
      <c r="H209" s="27">
        <v>4</v>
      </c>
      <c r="I209" s="28">
        <v>0</v>
      </c>
      <c r="J209" s="27">
        <v>0</v>
      </c>
      <c r="K209" s="88">
        <v>0</v>
      </c>
      <c r="L209" s="88">
        <v>0</v>
      </c>
      <c r="M209" s="88">
        <v>0</v>
      </c>
      <c r="N209" s="88">
        <f t="shared" ref="N209" si="173">SUM(L209+M209)</f>
        <v>0</v>
      </c>
      <c r="O209" s="27">
        <v>0</v>
      </c>
      <c r="P209" s="27">
        <v>0</v>
      </c>
      <c r="Q209" s="41">
        <f t="shared" si="169"/>
        <v>0</v>
      </c>
      <c r="R209" s="88">
        <v>1200</v>
      </c>
      <c r="S209" s="88">
        <f t="shared" ref="S209:S210" si="174">N209*R209</f>
        <v>0</v>
      </c>
      <c r="T209" s="88">
        <f t="shared" ref="T209:T210" si="175">O209*R209</f>
        <v>0</v>
      </c>
      <c r="U209" s="88">
        <f t="shared" ref="U209:U210" si="176">P209*R209</f>
        <v>0</v>
      </c>
      <c r="V209" s="1" t="s">
        <v>731</v>
      </c>
    </row>
    <row r="210" spans="2:22" x14ac:dyDescent="0.25">
      <c r="B210" s="83">
        <v>200</v>
      </c>
      <c r="C210" s="36" t="s">
        <v>7</v>
      </c>
      <c r="D210" s="37" t="s">
        <v>132</v>
      </c>
      <c r="E210" s="38" t="s">
        <v>145</v>
      </c>
      <c r="F210" s="39" t="s">
        <v>181</v>
      </c>
      <c r="G210" s="35">
        <v>0</v>
      </c>
      <c r="H210" s="35">
        <v>0</v>
      </c>
      <c r="I210" s="40">
        <v>0</v>
      </c>
      <c r="J210" s="35">
        <v>0</v>
      </c>
      <c r="K210" s="89">
        <v>0</v>
      </c>
      <c r="L210" s="89">
        <v>0</v>
      </c>
      <c r="M210" s="89">
        <v>0</v>
      </c>
      <c r="N210" s="35">
        <v>0</v>
      </c>
      <c r="O210" s="35">
        <v>0</v>
      </c>
      <c r="P210" s="35">
        <v>0</v>
      </c>
      <c r="R210" s="89"/>
      <c r="S210" s="89">
        <f t="shared" si="174"/>
        <v>0</v>
      </c>
      <c r="T210" s="89">
        <f t="shared" si="175"/>
        <v>0</v>
      </c>
      <c r="U210" s="89">
        <f t="shared" si="176"/>
        <v>0</v>
      </c>
    </row>
    <row r="211" spans="2:22" s="54" customFormat="1" x14ac:dyDescent="0.25">
      <c r="B211" s="83">
        <v>201</v>
      </c>
      <c r="C211" s="84" t="s">
        <v>23</v>
      </c>
      <c r="D211" s="85" t="s">
        <v>171</v>
      </c>
      <c r="E211" s="81" t="s">
        <v>145</v>
      </c>
      <c r="F211" s="82" t="s">
        <v>182</v>
      </c>
      <c r="G211" s="91"/>
      <c r="H211" s="91"/>
      <c r="I211" s="94"/>
      <c r="J211" s="91">
        <v>5</v>
      </c>
      <c r="K211" s="91"/>
      <c r="L211" s="91"/>
      <c r="M211" s="91"/>
      <c r="N211" s="91">
        <f t="shared" ref="N211:N213" si="177">SUM(L211+M211)</f>
        <v>0</v>
      </c>
      <c r="O211" s="91">
        <v>10</v>
      </c>
      <c r="P211" s="91">
        <v>10</v>
      </c>
      <c r="Q211" s="41">
        <f>N211-O211</f>
        <v>-10</v>
      </c>
      <c r="R211" s="91">
        <v>895.52299999999991</v>
      </c>
      <c r="S211" s="91">
        <f t="shared" ref="S211:S214" si="178">N211*R211</f>
        <v>0</v>
      </c>
      <c r="T211" s="91">
        <f t="shared" ref="T211:T214" si="179">O211*R211</f>
        <v>8955.23</v>
      </c>
      <c r="U211" s="91">
        <f t="shared" ref="U211:U214" si="180">P211*R211</f>
        <v>8955.23</v>
      </c>
      <c r="V211" s="54" t="s">
        <v>727</v>
      </c>
    </row>
    <row r="212" spans="2:22" s="54" customFormat="1" x14ac:dyDescent="0.25">
      <c r="B212" s="83">
        <v>202</v>
      </c>
      <c r="C212" s="84" t="s">
        <v>7</v>
      </c>
      <c r="D212" s="85" t="s">
        <v>183</v>
      </c>
      <c r="E212" s="81" t="s">
        <v>145</v>
      </c>
      <c r="F212" s="82" t="s">
        <v>182</v>
      </c>
      <c r="G212" s="91">
        <v>0</v>
      </c>
      <c r="H212" s="91">
        <v>0</v>
      </c>
      <c r="I212" s="94">
        <v>0</v>
      </c>
      <c r="J212" s="91">
        <v>5</v>
      </c>
      <c r="K212" s="91"/>
      <c r="L212" s="91"/>
      <c r="M212" s="91"/>
      <c r="N212" s="91">
        <f t="shared" si="177"/>
        <v>0</v>
      </c>
      <c r="O212" s="91">
        <v>10</v>
      </c>
      <c r="P212" s="91">
        <v>10</v>
      </c>
      <c r="R212" s="91">
        <v>858</v>
      </c>
      <c r="S212" s="91">
        <f t="shared" si="178"/>
        <v>0</v>
      </c>
      <c r="T212" s="91">
        <f t="shared" si="179"/>
        <v>8580</v>
      </c>
      <c r="U212" s="91">
        <f t="shared" si="180"/>
        <v>8580</v>
      </c>
      <c r="V212" s="54" t="s">
        <v>727</v>
      </c>
    </row>
    <row r="213" spans="2:22" s="54" customFormat="1" x14ac:dyDescent="0.25">
      <c r="B213" s="83">
        <v>203</v>
      </c>
      <c r="C213" s="84" t="s">
        <v>7</v>
      </c>
      <c r="D213" s="85" t="s">
        <v>184</v>
      </c>
      <c r="E213" s="81" t="s">
        <v>145</v>
      </c>
      <c r="F213" s="82" t="s">
        <v>182</v>
      </c>
      <c r="G213" s="91">
        <v>10</v>
      </c>
      <c r="H213" s="91">
        <v>0</v>
      </c>
      <c r="I213" s="94">
        <v>0</v>
      </c>
      <c r="J213" s="91">
        <v>0</v>
      </c>
      <c r="K213" s="91"/>
      <c r="L213" s="91"/>
      <c r="M213" s="91"/>
      <c r="N213" s="91">
        <f t="shared" si="177"/>
        <v>0</v>
      </c>
      <c r="O213" s="91">
        <v>0</v>
      </c>
      <c r="P213" s="91">
        <v>15</v>
      </c>
      <c r="R213" s="91">
        <v>818</v>
      </c>
      <c r="S213" s="91">
        <f t="shared" si="178"/>
        <v>0</v>
      </c>
      <c r="T213" s="91">
        <f t="shared" si="179"/>
        <v>0</v>
      </c>
      <c r="U213" s="91">
        <f t="shared" si="180"/>
        <v>12270</v>
      </c>
      <c r="V213" s="54" t="s">
        <v>727</v>
      </c>
    </row>
    <row r="214" spans="2:22" x14ac:dyDescent="0.25">
      <c r="B214" s="83">
        <v>204</v>
      </c>
      <c r="C214" s="36" t="s">
        <v>7</v>
      </c>
      <c r="D214" s="66" t="s">
        <v>45</v>
      </c>
      <c r="E214" s="38" t="s">
        <v>145</v>
      </c>
      <c r="F214" s="39" t="s">
        <v>182</v>
      </c>
      <c r="G214" s="35">
        <v>0</v>
      </c>
      <c r="H214" s="35">
        <v>0</v>
      </c>
      <c r="I214" s="40">
        <v>0</v>
      </c>
      <c r="J214" s="35">
        <v>0</v>
      </c>
      <c r="K214" s="89">
        <v>0</v>
      </c>
      <c r="L214" s="89">
        <v>0</v>
      </c>
      <c r="M214" s="89">
        <v>0</v>
      </c>
      <c r="N214" s="35">
        <v>0</v>
      </c>
      <c r="O214" s="35">
        <v>0</v>
      </c>
      <c r="P214" s="35">
        <v>0</v>
      </c>
      <c r="R214" s="89"/>
      <c r="S214" s="89">
        <f t="shared" si="178"/>
        <v>0</v>
      </c>
      <c r="T214" s="89">
        <f t="shared" si="179"/>
        <v>0</v>
      </c>
      <c r="U214" s="89">
        <f t="shared" si="180"/>
        <v>0</v>
      </c>
    </row>
    <row r="215" spans="2:22" s="54" customFormat="1" x14ac:dyDescent="0.25">
      <c r="B215" s="83">
        <v>205</v>
      </c>
      <c r="C215" s="84" t="s">
        <v>7</v>
      </c>
      <c r="D215" s="85" t="s">
        <v>63</v>
      </c>
      <c r="E215" s="81" t="s">
        <v>145</v>
      </c>
      <c r="F215" s="82" t="s">
        <v>182</v>
      </c>
      <c r="G215" s="91">
        <v>0</v>
      </c>
      <c r="H215" s="91">
        <v>0</v>
      </c>
      <c r="I215" s="94">
        <v>0</v>
      </c>
      <c r="J215" s="91">
        <v>0</v>
      </c>
      <c r="K215" s="91">
        <v>0</v>
      </c>
      <c r="L215" s="91">
        <v>0</v>
      </c>
      <c r="M215" s="91"/>
      <c r="N215" s="91">
        <f t="shared" ref="N215" si="181">SUM(L215+M215)</f>
        <v>0</v>
      </c>
      <c r="O215" s="91">
        <v>0</v>
      </c>
      <c r="P215" s="91">
        <v>0</v>
      </c>
      <c r="R215" s="91">
        <v>818</v>
      </c>
      <c r="S215" s="91">
        <f t="shared" ref="S215" si="182">N215*R215</f>
        <v>0</v>
      </c>
      <c r="T215" s="91">
        <f t="shared" ref="T215" si="183">O215*R215</f>
        <v>0</v>
      </c>
      <c r="U215" s="91">
        <f t="shared" ref="U215" si="184">P215*R215</f>
        <v>0</v>
      </c>
      <c r="V215" s="54" t="s">
        <v>727</v>
      </c>
    </row>
    <row r="216" spans="2:22" x14ac:dyDescent="0.25">
      <c r="B216" s="83">
        <v>206</v>
      </c>
      <c r="C216" s="7" t="s">
        <v>23</v>
      </c>
      <c r="D216" s="61" t="s">
        <v>97</v>
      </c>
      <c r="E216" s="3" t="s">
        <v>145</v>
      </c>
      <c r="F216" s="5" t="s">
        <v>182</v>
      </c>
      <c r="G216" s="19">
        <v>5</v>
      </c>
      <c r="H216" s="21">
        <v>5</v>
      </c>
      <c r="I216" s="23">
        <v>0</v>
      </c>
      <c r="J216" s="25">
        <v>0</v>
      </c>
      <c r="K216" s="88">
        <v>0</v>
      </c>
      <c r="L216" s="88">
        <v>0</v>
      </c>
      <c r="M216" s="88">
        <v>0</v>
      </c>
      <c r="N216" s="88">
        <f t="shared" ref="N216" si="185">SUM(L216+M216)</f>
        <v>0</v>
      </c>
      <c r="O216" s="27">
        <v>0</v>
      </c>
      <c r="P216" s="27">
        <v>0</v>
      </c>
      <c r="Q216" s="41">
        <f t="shared" ref="Q216:Q219" si="186">N216-O216</f>
        <v>0</v>
      </c>
      <c r="R216" s="88">
        <v>755</v>
      </c>
      <c r="S216" s="88">
        <f t="shared" ref="S216:S218" si="187">N216*R216</f>
        <v>0</v>
      </c>
      <c r="T216" s="88">
        <f t="shared" ref="T216:T218" si="188">O216*R216</f>
        <v>0</v>
      </c>
      <c r="U216" s="88">
        <f t="shared" ref="U216:U218" si="189">P216*R216</f>
        <v>0</v>
      </c>
    </row>
    <row r="217" spans="2:22" x14ac:dyDescent="0.25">
      <c r="B217" s="83">
        <v>207</v>
      </c>
      <c r="C217" s="36" t="s">
        <v>23</v>
      </c>
      <c r="D217" s="66" t="s">
        <v>185</v>
      </c>
      <c r="E217" s="38" t="s">
        <v>145</v>
      </c>
      <c r="F217" s="39" t="s">
        <v>182</v>
      </c>
      <c r="G217" s="35">
        <v>0</v>
      </c>
      <c r="H217" s="35">
        <v>0</v>
      </c>
      <c r="I217" s="40">
        <v>0</v>
      </c>
      <c r="J217" s="35">
        <v>0</v>
      </c>
      <c r="K217" s="89">
        <v>0</v>
      </c>
      <c r="L217" s="89">
        <v>0</v>
      </c>
      <c r="M217" s="89">
        <v>0</v>
      </c>
      <c r="N217" s="35">
        <v>0</v>
      </c>
      <c r="O217" s="35">
        <v>0</v>
      </c>
      <c r="P217" s="35">
        <v>0</v>
      </c>
      <c r="Q217" s="41">
        <f t="shared" si="186"/>
        <v>0</v>
      </c>
      <c r="R217" s="89"/>
      <c r="S217" s="89">
        <f t="shared" si="187"/>
        <v>0</v>
      </c>
      <c r="T217" s="89">
        <f t="shared" si="188"/>
        <v>0</v>
      </c>
      <c r="U217" s="89">
        <f t="shared" si="189"/>
        <v>0</v>
      </c>
    </row>
    <row r="218" spans="2:22" s="54" customFormat="1" x14ac:dyDescent="0.25">
      <c r="B218" s="83">
        <v>208</v>
      </c>
      <c r="C218" s="84" t="s">
        <v>23</v>
      </c>
      <c r="D218" s="85" t="s">
        <v>186</v>
      </c>
      <c r="E218" s="81" t="s">
        <v>145</v>
      </c>
      <c r="F218" s="82" t="s">
        <v>187</v>
      </c>
      <c r="G218" s="91"/>
      <c r="H218" s="91">
        <v>30</v>
      </c>
      <c r="I218" s="94">
        <v>25</v>
      </c>
      <c r="J218" s="91">
        <v>25</v>
      </c>
      <c r="K218" s="91"/>
      <c r="L218" s="91"/>
      <c r="M218" s="91"/>
      <c r="N218" s="91">
        <f t="shared" ref="N218" si="190">SUM(L218+M218)</f>
        <v>0</v>
      </c>
      <c r="O218" s="91">
        <v>25</v>
      </c>
      <c r="P218" s="91">
        <v>40</v>
      </c>
      <c r="Q218" s="41">
        <f t="shared" ref="Q218" si="191">N218-O218</f>
        <v>-25</v>
      </c>
      <c r="R218" s="91">
        <v>900</v>
      </c>
      <c r="S218" s="91">
        <f t="shared" si="187"/>
        <v>0</v>
      </c>
      <c r="T218" s="91">
        <f t="shared" si="188"/>
        <v>22500</v>
      </c>
      <c r="U218" s="91">
        <f t="shared" si="189"/>
        <v>36000</v>
      </c>
      <c r="V218" s="54" t="s">
        <v>727</v>
      </c>
    </row>
    <row r="219" spans="2:22" s="54" customFormat="1" x14ac:dyDescent="0.25">
      <c r="B219" s="83">
        <v>208</v>
      </c>
      <c r="C219" s="84" t="s">
        <v>23</v>
      </c>
      <c r="D219" s="85" t="s">
        <v>776</v>
      </c>
      <c r="E219" s="81" t="s">
        <v>145</v>
      </c>
      <c r="F219" s="82" t="s">
        <v>187</v>
      </c>
      <c r="G219" s="91"/>
      <c r="H219" s="91">
        <v>0</v>
      </c>
      <c r="I219" s="94">
        <v>0</v>
      </c>
      <c r="J219" s="91">
        <v>0</v>
      </c>
      <c r="K219" s="91">
        <v>0</v>
      </c>
      <c r="L219" s="91">
        <v>0</v>
      </c>
      <c r="M219" s="91"/>
      <c r="N219" s="91">
        <f t="shared" ref="N219:N221" si="192">SUM(L219+M219)</f>
        <v>0</v>
      </c>
      <c r="O219" s="91">
        <v>0</v>
      </c>
      <c r="P219" s="91">
        <v>0</v>
      </c>
      <c r="Q219" s="41">
        <f t="shared" si="186"/>
        <v>0</v>
      </c>
      <c r="R219" s="91">
        <v>1200</v>
      </c>
      <c r="S219" s="91">
        <f t="shared" ref="S219:S226" si="193">N219*R219</f>
        <v>0</v>
      </c>
      <c r="T219" s="91">
        <f t="shared" ref="T219:T226" si="194">O219*R219</f>
        <v>0</v>
      </c>
      <c r="U219" s="91">
        <f t="shared" ref="U219:U226" si="195">P219*R219</f>
        <v>0</v>
      </c>
      <c r="V219" s="54" t="s">
        <v>727</v>
      </c>
    </row>
    <row r="220" spans="2:22" s="54" customFormat="1" x14ac:dyDescent="0.25">
      <c r="B220" s="83">
        <v>209</v>
      </c>
      <c r="C220" s="84" t="s">
        <v>7</v>
      </c>
      <c r="D220" s="85" t="s">
        <v>183</v>
      </c>
      <c r="E220" s="81" t="s">
        <v>145</v>
      </c>
      <c r="F220" s="82" t="s">
        <v>188</v>
      </c>
      <c r="G220" s="91">
        <v>0</v>
      </c>
      <c r="H220" s="91">
        <v>25</v>
      </c>
      <c r="I220" s="94">
        <v>0</v>
      </c>
      <c r="J220" s="91">
        <v>0</v>
      </c>
      <c r="K220" s="91"/>
      <c r="L220" s="91"/>
      <c r="M220" s="91"/>
      <c r="N220" s="91">
        <f t="shared" si="192"/>
        <v>0</v>
      </c>
      <c r="O220" s="91">
        <v>10</v>
      </c>
      <c r="P220" s="91">
        <v>10</v>
      </c>
      <c r="R220" s="91">
        <v>1030</v>
      </c>
      <c r="S220" s="91">
        <f t="shared" si="193"/>
        <v>0</v>
      </c>
      <c r="T220" s="91">
        <f t="shared" si="194"/>
        <v>10300</v>
      </c>
      <c r="U220" s="91">
        <f t="shared" si="195"/>
        <v>10300</v>
      </c>
      <c r="V220" s="54" t="s">
        <v>727</v>
      </c>
    </row>
    <row r="221" spans="2:22" s="54" customFormat="1" x14ac:dyDescent="0.25">
      <c r="B221" s="83">
        <v>210</v>
      </c>
      <c r="C221" s="84" t="s">
        <v>7</v>
      </c>
      <c r="D221" s="85" t="s">
        <v>90</v>
      </c>
      <c r="E221" s="81" t="s">
        <v>145</v>
      </c>
      <c r="F221" s="82" t="s">
        <v>188</v>
      </c>
      <c r="G221" s="91">
        <v>0</v>
      </c>
      <c r="H221" s="91">
        <v>50</v>
      </c>
      <c r="I221" s="94">
        <v>0</v>
      </c>
      <c r="J221" s="91">
        <v>15</v>
      </c>
      <c r="K221" s="91"/>
      <c r="L221" s="91"/>
      <c r="M221" s="91"/>
      <c r="N221" s="91">
        <f t="shared" si="192"/>
        <v>0</v>
      </c>
      <c r="O221" s="91">
        <v>20</v>
      </c>
      <c r="P221" s="91">
        <v>20</v>
      </c>
      <c r="R221" s="91">
        <v>1134</v>
      </c>
      <c r="S221" s="91">
        <f t="shared" si="193"/>
        <v>0</v>
      </c>
      <c r="T221" s="91">
        <f t="shared" si="194"/>
        <v>22680</v>
      </c>
      <c r="U221" s="91">
        <f t="shared" si="195"/>
        <v>22680</v>
      </c>
      <c r="V221" s="54" t="s">
        <v>727</v>
      </c>
    </row>
    <row r="222" spans="2:22" x14ac:dyDescent="0.25">
      <c r="B222" s="83">
        <v>211</v>
      </c>
      <c r="C222" s="36" t="s">
        <v>23</v>
      </c>
      <c r="D222" s="66" t="s">
        <v>189</v>
      </c>
      <c r="E222" s="67" t="s">
        <v>145</v>
      </c>
      <c r="F222" s="68" t="s">
        <v>188</v>
      </c>
      <c r="G222" s="35">
        <v>0</v>
      </c>
      <c r="H222" s="35">
        <v>0</v>
      </c>
      <c r="I222" s="40">
        <v>0</v>
      </c>
      <c r="J222" s="35">
        <v>0</v>
      </c>
      <c r="K222" s="89">
        <v>0</v>
      </c>
      <c r="L222" s="89">
        <v>0</v>
      </c>
      <c r="M222" s="89">
        <v>0</v>
      </c>
      <c r="N222" s="35">
        <v>0</v>
      </c>
      <c r="O222" s="35">
        <v>0</v>
      </c>
      <c r="P222" s="35">
        <v>0</v>
      </c>
      <c r="Q222" s="41">
        <f>N222-O222</f>
        <v>0</v>
      </c>
      <c r="R222" s="89"/>
      <c r="S222" s="89">
        <f t="shared" si="193"/>
        <v>0</v>
      </c>
      <c r="T222" s="89">
        <f t="shared" si="194"/>
        <v>0</v>
      </c>
      <c r="U222" s="89">
        <f t="shared" si="195"/>
        <v>0</v>
      </c>
    </row>
    <row r="223" spans="2:22" x14ac:dyDescent="0.25">
      <c r="B223" s="83">
        <v>212</v>
      </c>
      <c r="C223" s="65" t="s">
        <v>7</v>
      </c>
      <c r="D223" s="66" t="s">
        <v>132</v>
      </c>
      <c r="E223" s="67" t="s">
        <v>145</v>
      </c>
      <c r="F223" s="68" t="s">
        <v>188</v>
      </c>
      <c r="G223" s="89">
        <v>0</v>
      </c>
      <c r="H223" s="89">
        <v>0</v>
      </c>
      <c r="I223" s="93">
        <v>0</v>
      </c>
      <c r="J223" s="89">
        <v>0</v>
      </c>
      <c r="K223" s="89">
        <v>0</v>
      </c>
      <c r="L223" s="89">
        <v>0</v>
      </c>
      <c r="M223" s="89">
        <v>0</v>
      </c>
      <c r="N223" s="89">
        <v>0</v>
      </c>
      <c r="O223" s="89">
        <v>0</v>
      </c>
      <c r="P223" s="89">
        <v>0</v>
      </c>
      <c r="R223" s="89"/>
      <c r="S223" s="89">
        <f t="shared" si="193"/>
        <v>0</v>
      </c>
      <c r="T223" s="89">
        <f t="shared" si="194"/>
        <v>0</v>
      </c>
      <c r="U223" s="89">
        <f t="shared" si="195"/>
        <v>0</v>
      </c>
    </row>
    <row r="224" spans="2:22" x14ac:dyDescent="0.25">
      <c r="B224" s="83">
        <v>213</v>
      </c>
      <c r="C224" s="65" t="s">
        <v>7</v>
      </c>
      <c r="D224" s="66" t="s">
        <v>163</v>
      </c>
      <c r="E224" s="67" t="s">
        <v>145</v>
      </c>
      <c r="F224" s="68" t="s">
        <v>190</v>
      </c>
      <c r="G224" s="89">
        <v>0</v>
      </c>
      <c r="H224" s="89">
        <v>0</v>
      </c>
      <c r="I224" s="93">
        <v>0</v>
      </c>
      <c r="J224" s="89">
        <v>0</v>
      </c>
      <c r="K224" s="89">
        <v>0</v>
      </c>
      <c r="L224" s="89">
        <v>0</v>
      </c>
      <c r="M224" s="89">
        <v>0</v>
      </c>
      <c r="N224" s="89">
        <v>0</v>
      </c>
      <c r="O224" s="89">
        <v>0</v>
      </c>
      <c r="P224" s="89">
        <v>0</v>
      </c>
      <c r="R224" s="89"/>
      <c r="S224" s="89">
        <f t="shared" si="193"/>
        <v>0</v>
      </c>
      <c r="T224" s="89">
        <f t="shared" si="194"/>
        <v>0</v>
      </c>
      <c r="U224" s="89">
        <f t="shared" si="195"/>
        <v>0</v>
      </c>
    </row>
    <row r="225" spans="2:29" x14ac:dyDescent="0.25">
      <c r="B225" s="83">
        <v>214</v>
      </c>
      <c r="C225" s="32" t="s">
        <v>23</v>
      </c>
      <c r="D225" s="33" t="s">
        <v>138</v>
      </c>
      <c r="E225" s="30" t="s">
        <v>145</v>
      </c>
      <c r="F225" s="31" t="s">
        <v>190</v>
      </c>
      <c r="G225" s="27">
        <v>0</v>
      </c>
      <c r="H225" s="27">
        <v>0</v>
      </c>
      <c r="I225" s="28">
        <v>4</v>
      </c>
      <c r="J225" s="27">
        <v>0</v>
      </c>
      <c r="K225" s="88">
        <v>0</v>
      </c>
      <c r="L225" s="88">
        <v>0</v>
      </c>
      <c r="M225" s="88">
        <v>0</v>
      </c>
      <c r="N225" s="88">
        <f t="shared" ref="N225" si="196">SUM(L225+M225)</f>
        <v>0</v>
      </c>
      <c r="O225" s="27">
        <v>0</v>
      </c>
      <c r="P225" s="27">
        <v>0</v>
      </c>
      <c r="Q225" s="41">
        <f t="shared" ref="Q225:Q226" si="197">N225-O225</f>
        <v>0</v>
      </c>
      <c r="R225" s="88">
        <v>1062</v>
      </c>
      <c r="S225" s="88">
        <f t="shared" si="193"/>
        <v>0</v>
      </c>
      <c r="T225" s="88">
        <f t="shared" si="194"/>
        <v>0</v>
      </c>
      <c r="U225" s="88">
        <f t="shared" si="195"/>
        <v>0</v>
      </c>
      <c r="V225" s="1" t="s">
        <v>727</v>
      </c>
    </row>
    <row r="226" spans="2:29" x14ac:dyDescent="0.25">
      <c r="B226" s="83">
        <v>215</v>
      </c>
      <c r="C226" s="65" t="s">
        <v>23</v>
      </c>
      <c r="D226" s="66" t="s">
        <v>189</v>
      </c>
      <c r="E226" s="67" t="s">
        <v>145</v>
      </c>
      <c r="F226" s="68" t="s">
        <v>190</v>
      </c>
      <c r="G226" s="89">
        <v>0</v>
      </c>
      <c r="H226" s="89">
        <v>0</v>
      </c>
      <c r="I226" s="93">
        <v>0</v>
      </c>
      <c r="J226" s="89">
        <v>0</v>
      </c>
      <c r="K226" s="89">
        <v>0</v>
      </c>
      <c r="L226" s="89">
        <v>0</v>
      </c>
      <c r="M226" s="89">
        <v>0</v>
      </c>
      <c r="N226" s="89">
        <v>0</v>
      </c>
      <c r="O226" s="89">
        <v>0</v>
      </c>
      <c r="P226" s="89">
        <v>0</v>
      </c>
      <c r="Q226" s="41">
        <f t="shared" si="197"/>
        <v>0</v>
      </c>
      <c r="R226" s="89"/>
      <c r="S226" s="89">
        <f t="shared" si="193"/>
        <v>0</v>
      </c>
      <c r="T226" s="89">
        <f t="shared" si="194"/>
        <v>0</v>
      </c>
      <c r="U226" s="89">
        <f t="shared" si="195"/>
        <v>0</v>
      </c>
    </row>
    <row r="227" spans="2:29" x14ac:dyDescent="0.25">
      <c r="B227" s="83">
        <v>216</v>
      </c>
      <c r="C227" s="7" t="s">
        <v>7</v>
      </c>
      <c r="D227" s="8" t="s">
        <v>191</v>
      </c>
      <c r="E227" s="3" t="s">
        <v>145</v>
      </c>
      <c r="F227" s="31" t="s">
        <v>190</v>
      </c>
      <c r="G227" s="19"/>
      <c r="H227" s="21"/>
      <c r="I227" s="23"/>
      <c r="J227" s="25">
        <v>4</v>
      </c>
      <c r="K227" s="88">
        <v>0</v>
      </c>
      <c r="L227" s="88">
        <v>0</v>
      </c>
      <c r="M227" s="88">
        <v>0</v>
      </c>
      <c r="N227" s="88">
        <f t="shared" ref="N227:N231" si="198">SUM(L227+M227)</f>
        <v>0</v>
      </c>
      <c r="O227" s="88">
        <v>4</v>
      </c>
      <c r="P227" s="88">
        <v>4</v>
      </c>
      <c r="R227" s="88">
        <v>786</v>
      </c>
      <c r="S227" s="88">
        <f t="shared" ref="S227:S238" si="199">N227*R227</f>
        <v>0</v>
      </c>
      <c r="T227" s="88">
        <f t="shared" ref="T227:T238" si="200">O227*R227</f>
        <v>3144</v>
      </c>
      <c r="U227" s="88">
        <f t="shared" ref="U227:U238" si="201">P227*R227</f>
        <v>3144</v>
      </c>
      <c r="V227" s="54" t="s">
        <v>727</v>
      </c>
    </row>
    <row r="228" spans="2:29" x14ac:dyDescent="0.25">
      <c r="B228" s="83">
        <v>217</v>
      </c>
      <c r="C228" s="32" t="s">
        <v>23</v>
      </c>
      <c r="D228" s="33" t="s">
        <v>107</v>
      </c>
      <c r="E228" s="30" t="s">
        <v>145</v>
      </c>
      <c r="F228" s="31" t="s">
        <v>192</v>
      </c>
      <c r="G228" s="27"/>
      <c r="H228" s="27"/>
      <c r="I228" s="28"/>
      <c r="J228" s="27">
        <v>5</v>
      </c>
      <c r="K228" s="88">
        <v>0</v>
      </c>
      <c r="L228" s="88">
        <v>0</v>
      </c>
      <c r="M228" s="88">
        <v>0</v>
      </c>
      <c r="N228" s="88">
        <f t="shared" si="198"/>
        <v>0</v>
      </c>
      <c r="O228" s="27">
        <v>5</v>
      </c>
      <c r="P228" s="27">
        <v>5</v>
      </c>
      <c r="Q228" s="41">
        <f t="shared" ref="Q228:Q229" si="202">N228-O228</f>
        <v>-5</v>
      </c>
      <c r="R228" s="88">
        <v>750</v>
      </c>
      <c r="S228" s="88">
        <f t="shared" si="199"/>
        <v>0</v>
      </c>
      <c r="T228" s="88">
        <f t="shared" si="200"/>
        <v>3750</v>
      </c>
      <c r="U228" s="88">
        <f t="shared" si="201"/>
        <v>3750</v>
      </c>
      <c r="V228" s="1" t="s">
        <v>740</v>
      </c>
    </row>
    <row r="229" spans="2:29" x14ac:dyDescent="0.25">
      <c r="B229" s="83">
        <v>218</v>
      </c>
      <c r="C229" s="59" t="s">
        <v>23</v>
      </c>
      <c r="D229" s="61" t="s">
        <v>62</v>
      </c>
      <c r="E229" s="55" t="s">
        <v>145</v>
      </c>
      <c r="F229" s="57" t="s">
        <v>192</v>
      </c>
      <c r="G229" s="88"/>
      <c r="H229" s="88"/>
      <c r="I229" s="92"/>
      <c r="J229" s="88">
        <v>5</v>
      </c>
      <c r="K229" s="88">
        <v>0</v>
      </c>
      <c r="L229" s="88">
        <v>0</v>
      </c>
      <c r="M229" s="88">
        <v>0</v>
      </c>
      <c r="N229" s="88">
        <f t="shared" si="198"/>
        <v>0</v>
      </c>
      <c r="O229" s="88">
        <v>5</v>
      </c>
      <c r="P229" s="88">
        <v>5</v>
      </c>
      <c r="Q229" s="41">
        <f t="shared" si="202"/>
        <v>-5</v>
      </c>
      <c r="R229" s="88">
        <v>750</v>
      </c>
      <c r="S229" s="88">
        <f t="shared" si="199"/>
        <v>0</v>
      </c>
      <c r="T229" s="88">
        <f t="shared" si="200"/>
        <v>3750</v>
      </c>
      <c r="U229" s="88">
        <f t="shared" si="201"/>
        <v>3750</v>
      </c>
      <c r="V229" s="54" t="s">
        <v>740</v>
      </c>
    </row>
    <row r="230" spans="2:29" x14ac:dyDescent="0.25">
      <c r="B230" s="83">
        <v>219</v>
      </c>
      <c r="C230" s="95" t="s">
        <v>7</v>
      </c>
      <c r="D230" s="96" t="s">
        <v>85</v>
      </c>
      <c r="E230" s="97" t="s">
        <v>145</v>
      </c>
      <c r="F230" s="98" t="s">
        <v>192</v>
      </c>
      <c r="G230" s="99"/>
      <c r="H230" s="99"/>
      <c r="I230" s="100"/>
      <c r="J230" s="99">
        <v>5</v>
      </c>
      <c r="K230" s="99"/>
      <c r="L230" s="99"/>
      <c r="M230" s="99"/>
      <c r="N230" s="99">
        <f t="shared" si="198"/>
        <v>0</v>
      </c>
      <c r="O230" s="99">
        <v>5</v>
      </c>
      <c r="P230" s="99">
        <v>20</v>
      </c>
      <c r="Q230" s="143"/>
      <c r="R230" s="99">
        <v>680</v>
      </c>
      <c r="S230" s="99">
        <f t="shared" si="199"/>
        <v>0</v>
      </c>
      <c r="T230" s="99">
        <f t="shared" si="200"/>
        <v>3400</v>
      </c>
      <c r="U230" s="99">
        <f t="shared" si="201"/>
        <v>13600</v>
      </c>
      <c r="V230" s="143" t="s">
        <v>727</v>
      </c>
      <c r="W230" s="143"/>
      <c r="X230" s="143"/>
      <c r="Y230" s="143"/>
      <c r="Z230" s="143"/>
      <c r="AA230" s="143"/>
      <c r="AB230" s="143"/>
      <c r="AC230" s="143"/>
    </row>
    <row r="231" spans="2:29" x14ac:dyDescent="0.25">
      <c r="B231" s="83">
        <v>220</v>
      </c>
      <c r="C231" s="32" t="s">
        <v>7</v>
      </c>
      <c r="D231" s="33" t="s">
        <v>38</v>
      </c>
      <c r="E231" s="30" t="s">
        <v>145</v>
      </c>
      <c r="F231" s="31" t="s">
        <v>193</v>
      </c>
      <c r="G231" s="27">
        <v>5</v>
      </c>
      <c r="H231" s="27">
        <v>0</v>
      </c>
      <c r="I231" s="28">
        <v>10</v>
      </c>
      <c r="J231" s="27">
        <v>0</v>
      </c>
      <c r="K231" s="88">
        <v>0</v>
      </c>
      <c r="L231" s="88">
        <v>0</v>
      </c>
      <c r="M231" s="88">
        <v>0</v>
      </c>
      <c r="N231" s="88">
        <f t="shared" si="198"/>
        <v>0</v>
      </c>
      <c r="O231" s="88">
        <v>10</v>
      </c>
      <c r="P231" s="88">
        <v>0</v>
      </c>
      <c r="R231" s="88">
        <v>515</v>
      </c>
      <c r="S231" s="88">
        <f t="shared" si="199"/>
        <v>0</v>
      </c>
      <c r="T231" s="88">
        <f t="shared" si="200"/>
        <v>5150</v>
      </c>
      <c r="U231" s="88">
        <f t="shared" si="201"/>
        <v>0</v>
      </c>
      <c r="V231" s="54" t="s">
        <v>727</v>
      </c>
    </row>
    <row r="232" spans="2:29" x14ac:dyDescent="0.25">
      <c r="B232" s="83">
        <v>221</v>
      </c>
      <c r="C232" s="65" t="s">
        <v>7</v>
      </c>
      <c r="D232" s="66" t="s">
        <v>132</v>
      </c>
      <c r="E232" s="67" t="s">
        <v>145</v>
      </c>
      <c r="F232" s="68" t="s">
        <v>193</v>
      </c>
      <c r="G232" s="89">
        <v>5</v>
      </c>
      <c r="H232" s="89">
        <v>0</v>
      </c>
      <c r="I232" s="93">
        <v>0</v>
      </c>
      <c r="J232" s="89">
        <v>0</v>
      </c>
      <c r="K232" s="89">
        <v>0</v>
      </c>
      <c r="L232" s="89">
        <v>0</v>
      </c>
      <c r="M232" s="89">
        <v>0</v>
      </c>
      <c r="N232" s="89">
        <v>0</v>
      </c>
      <c r="O232" s="89">
        <v>0</v>
      </c>
      <c r="P232" s="89">
        <v>0</v>
      </c>
      <c r="R232" s="89"/>
      <c r="S232" s="89">
        <f t="shared" si="199"/>
        <v>0</v>
      </c>
      <c r="T232" s="89">
        <f t="shared" si="200"/>
        <v>0</v>
      </c>
      <c r="U232" s="89">
        <f t="shared" si="201"/>
        <v>0</v>
      </c>
    </row>
    <row r="233" spans="2:29" x14ac:dyDescent="0.25">
      <c r="B233" s="83">
        <v>222</v>
      </c>
      <c r="C233" s="65" t="s">
        <v>7</v>
      </c>
      <c r="D233" s="66" t="s">
        <v>183</v>
      </c>
      <c r="E233" s="67" t="s">
        <v>145</v>
      </c>
      <c r="F233" s="68" t="s">
        <v>194</v>
      </c>
      <c r="G233" s="89">
        <v>0</v>
      </c>
      <c r="H233" s="89">
        <v>0</v>
      </c>
      <c r="I233" s="93">
        <v>0</v>
      </c>
      <c r="J233" s="89">
        <v>0</v>
      </c>
      <c r="K233" s="89">
        <v>0</v>
      </c>
      <c r="L233" s="89">
        <v>0</v>
      </c>
      <c r="M233" s="89">
        <v>0</v>
      </c>
      <c r="N233" s="89">
        <v>0</v>
      </c>
      <c r="O233" s="89">
        <v>0</v>
      </c>
      <c r="P233" s="89">
        <v>0</v>
      </c>
      <c r="R233" s="89"/>
      <c r="S233" s="89">
        <f t="shared" si="199"/>
        <v>0</v>
      </c>
      <c r="T233" s="89">
        <f t="shared" si="200"/>
        <v>0</v>
      </c>
      <c r="U233" s="89">
        <f t="shared" si="201"/>
        <v>0</v>
      </c>
    </row>
    <row r="234" spans="2:29" x14ac:dyDescent="0.25">
      <c r="B234" s="83">
        <v>223</v>
      </c>
      <c r="C234" s="36" t="s">
        <v>23</v>
      </c>
      <c r="D234" s="37" t="s">
        <v>99</v>
      </c>
      <c r="E234" s="38" t="s">
        <v>145</v>
      </c>
      <c r="F234" s="39" t="s">
        <v>195</v>
      </c>
      <c r="G234" s="35">
        <v>0</v>
      </c>
      <c r="H234" s="35">
        <v>0</v>
      </c>
      <c r="I234" s="40">
        <v>0</v>
      </c>
      <c r="J234" s="35">
        <v>0</v>
      </c>
      <c r="K234" s="89">
        <v>0</v>
      </c>
      <c r="L234" s="89">
        <v>0</v>
      </c>
      <c r="M234" s="89">
        <v>0</v>
      </c>
      <c r="N234" s="35">
        <v>0</v>
      </c>
      <c r="O234" s="35">
        <v>0</v>
      </c>
      <c r="P234" s="35">
        <v>0</v>
      </c>
      <c r="Q234" s="41">
        <f t="shared" ref="Q234:Q235" si="203">N234-O234</f>
        <v>0</v>
      </c>
      <c r="R234" s="89"/>
      <c r="S234" s="89">
        <f t="shared" si="199"/>
        <v>0</v>
      </c>
      <c r="T234" s="89">
        <f t="shared" si="200"/>
        <v>0</v>
      </c>
      <c r="U234" s="89">
        <f t="shared" si="201"/>
        <v>0</v>
      </c>
    </row>
    <row r="235" spans="2:29" x14ac:dyDescent="0.25">
      <c r="B235" s="83">
        <v>224</v>
      </c>
      <c r="C235" s="36" t="s">
        <v>23</v>
      </c>
      <c r="D235" s="37" t="s">
        <v>196</v>
      </c>
      <c r="E235" s="38" t="s">
        <v>145</v>
      </c>
      <c r="F235" s="39" t="s">
        <v>197</v>
      </c>
      <c r="G235" s="35">
        <v>0</v>
      </c>
      <c r="H235" s="35">
        <v>0</v>
      </c>
      <c r="I235" s="40">
        <v>0</v>
      </c>
      <c r="J235" s="35">
        <v>0</v>
      </c>
      <c r="K235" s="89">
        <v>0</v>
      </c>
      <c r="L235" s="89">
        <v>0</v>
      </c>
      <c r="M235" s="89">
        <v>0</v>
      </c>
      <c r="N235" s="35">
        <v>0</v>
      </c>
      <c r="O235" s="35">
        <v>0</v>
      </c>
      <c r="P235" s="35">
        <v>0</v>
      </c>
      <c r="Q235" s="41">
        <f t="shared" si="203"/>
        <v>0</v>
      </c>
      <c r="R235" s="89"/>
      <c r="S235" s="89">
        <f t="shared" si="199"/>
        <v>0</v>
      </c>
      <c r="T235" s="89">
        <f t="shared" si="200"/>
        <v>0</v>
      </c>
      <c r="U235" s="89">
        <f t="shared" si="201"/>
        <v>0</v>
      </c>
    </row>
    <row r="236" spans="2:29" x14ac:dyDescent="0.25">
      <c r="B236" s="83">
        <v>225</v>
      </c>
      <c r="C236" s="65" t="s">
        <v>7</v>
      </c>
      <c r="D236" s="66" t="s">
        <v>198</v>
      </c>
      <c r="E236" s="67" t="s">
        <v>145</v>
      </c>
      <c r="F236" s="68" t="s">
        <v>199</v>
      </c>
      <c r="G236" s="89">
        <v>50</v>
      </c>
      <c r="H236" s="89">
        <v>0</v>
      </c>
      <c r="I236" s="93">
        <v>25</v>
      </c>
      <c r="J236" s="89">
        <v>0</v>
      </c>
      <c r="K236" s="89">
        <v>0</v>
      </c>
      <c r="L236" s="89">
        <v>0</v>
      </c>
      <c r="M236" s="89">
        <v>0</v>
      </c>
      <c r="N236" s="89">
        <v>0</v>
      </c>
      <c r="O236" s="89">
        <v>0</v>
      </c>
      <c r="P236" s="89">
        <v>0</v>
      </c>
      <c r="R236" s="89"/>
      <c r="S236" s="89">
        <f t="shared" si="199"/>
        <v>0</v>
      </c>
      <c r="T236" s="89">
        <f t="shared" si="200"/>
        <v>0</v>
      </c>
      <c r="U236" s="89">
        <f t="shared" si="201"/>
        <v>0</v>
      </c>
    </row>
    <row r="237" spans="2:29" x14ac:dyDescent="0.25">
      <c r="B237" s="83">
        <v>226</v>
      </c>
      <c r="C237" s="36" t="s">
        <v>7</v>
      </c>
      <c r="D237" s="37" t="s">
        <v>35</v>
      </c>
      <c r="E237" s="38" t="s">
        <v>145</v>
      </c>
      <c r="F237" s="39" t="s">
        <v>199</v>
      </c>
      <c r="G237" s="35">
        <v>25</v>
      </c>
      <c r="H237" s="35">
        <v>0</v>
      </c>
      <c r="I237" s="40">
        <v>0</v>
      </c>
      <c r="J237" s="35">
        <v>0</v>
      </c>
      <c r="K237" s="89">
        <v>0</v>
      </c>
      <c r="L237" s="89">
        <v>0</v>
      </c>
      <c r="M237" s="89">
        <v>0</v>
      </c>
      <c r="N237" s="35">
        <v>0</v>
      </c>
      <c r="O237" s="35">
        <v>0</v>
      </c>
      <c r="P237" s="35">
        <v>0</v>
      </c>
      <c r="R237" s="89"/>
      <c r="S237" s="89">
        <f t="shared" si="199"/>
        <v>0</v>
      </c>
      <c r="T237" s="89">
        <f t="shared" si="200"/>
        <v>0</v>
      </c>
      <c r="U237" s="89">
        <f t="shared" si="201"/>
        <v>0</v>
      </c>
    </row>
    <row r="238" spans="2:29" x14ac:dyDescent="0.25">
      <c r="B238" s="83">
        <v>227</v>
      </c>
      <c r="C238" s="65" t="s">
        <v>69</v>
      </c>
      <c r="D238" s="66" t="s">
        <v>120</v>
      </c>
      <c r="E238" s="67" t="s">
        <v>145</v>
      </c>
      <c r="F238" s="68" t="s">
        <v>199</v>
      </c>
      <c r="G238" s="89">
        <v>0</v>
      </c>
      <c r="H238" s="89">
        <v>0</v>
      </c>
      <c r="I238" s="93">
        <v>0</v>
      </c>
      <c r="J238" s="89">
        <v>0</v>
      </c>
      <c r="K238" s="89">
        <v>0</v>
      </c>
      <c r="L238" s="89">
        <v>0</v>
      </c>
      <c r="M238" s="89">
        <v>0</v>
      </c>
      <c r="N238" s="89">
        <v>0</v>
      </c>
      <c r="O238" s="89">
        <v>0</v>
      </c>
      <c r="P238" s="89">
        <v>0</v>
      </c>
      <c r="R238" s="89"/>
      <c r="S238" s="89">
        <f t="shared" si="199"/>
        <v>0</v>
      </c>
      <c r="T238" s="89">
        <f t="shared" si="200"/>
        <v>0</v>
      </c>
      <c r="U238" s="89">
        <f t="shared" si="201"/>
        <v>0</v>
      </c>
    </row>
    <row r="239" spans="2:29" s="54" customFormat="1" x14ac:dyDescent="0.25">
      <c r="B239" s="83">
        <v>228</v>
      </c>
      <c r="C239" s="84" t="s">
        <v>7</v>
      </c>
      <c r="D239" s="85" t="s">
        <v>200</v>
      </c>
      <c r="E239" s="81" t="s">
        <v>145</v>
      </c>
      <c r="F239" s="82" t="s">
        <v>199</v>
      </c>
      <c r="G239" s="91">
        <v>0</v>
      </c>
      <c r="H239" s="91">
        <v>50</v>
      </c>
      <c r="I239" s="94">
        <v>100</v>
      </c>
      <c r="J239" s="91">
        <v>50</v>
      </c>
      <c r="K239" s="91"/>
      <c r="L239" s="91"/>
      <c r="M239" s="91"/>
      <c r="N239" s="91">
        <f t="shared" ref="N239" si="204">SUM(L239+M239)</f>
        <v>0</v>
      </c>
      <c r="O239" s="91">
        <v>50</v>
      </c>
      <c r="P239" s="91">
        <v>100</v>
      </c>
      <c r="R239" s="91">
        <v>86</v>
      </c>
      <c r="S239" s="91">
        <f t="shared" ref="S239:S242" si="205">N239*R239</f>
        <v>0</v>
      </c>
      <c r="T239" s="91">
        <f t="shared" ref="T239:T242" si="206">O239*R239</f>
        <v>4300</v>
      </c>
      <c r="U239" s="91">
        <f t="shared" ref="U239:U242" si="207">P239*R239</f>
        <v>8600</v>
      </c>
      <c r="V239" s="54" t="s">
        <v>727</v>
      </c>
    </row>
    <row r="240" spans="2:29" x14ac:dyDescent="0.25">
      <c r="B240" s="83">
        <v>229</v>
      </c>
      <c r="C240" s="65" t="s">
        <v>23</v>
      </c>
      <c r="D240" s="66" t="s">
        <v>87</v>
      </c>
      <c r="E240" s="67" t="s">
        <v>145</v>
      </c>
      <c r="F240" s="68" t="s">
        <v>199</v>
      </c>
      <c r="G240" s="89">
        <v>0</v>
      </c>
      <c r="H240" s="89">
        <v>0</v>
      </c>
      <c r="I240" s="93">
        <v>0</v>
      </c>
      <c r="J240" s="89">
        <v>0</v>
      </c>
      <c r="K240" s="89">
        <v>0</v>
      </c>
      <c r="L240" s="89">
        <v>0</v>
      </c>
      <c r="M240" s="89">
        <v>0</v>
      </c>
      <c r="N240" s="89">
        <v>0</v>
      </c>
      <c r="O240" s="89">
        <v>0</v>
      </c>
      <c r="P240" s="89">
        <v>0</v>
      </c>
      <c r="Q240" s="41">
        <f t="shared" ref="Q240:Q241" si="208">N240-O240</f>
        <v>0</v>
      </c>
      <c r="R240" s="89"/>
      <c r="S240" s="89">
        <f t="shared" si="205"/>
        <v>0</v>
      </c>
      <c r="T240" s="89">
        <f t="shared" si="206"/>
        <v>0</v>
      </c>
      <c r="U240" s="89">
        <f t="shared" si="207"/>
        <v>0</v>
      </c>
    </row>
    <row r="241" spans="2:22" x14ac:dyDescent="0.25">
      <c r="B241" s="83">
        <v>230</v>
      </c>
      <c r="C241" s="65" t="s">
        <v>23</v>
      </c>
      <c r="D241" s="66" t="s">
        <v>201</v>
      </c>
      <c r="E241" s="67" t="s">
        <v>145</v>
      </c>
      <c r="F241" s="68" t="s">
        <v>202</v>
      </c>
      <c r="G241" s="89">
        <v>0</v>
      </c>
      <c r="H241" s="89">
        <v>0</v>
      </c>
      <c r="I241" s="93">
        <v>0</v>
      </c>
      <c r="J241" s="89">
        <v>0</v>
      </c>
      <c r="K241" s="89">
        <v>0</v>
      </c>
      <c r="L241" s="89">
        <v>0</v>
      </c>
      <c r="M241" s="89">
        <v>0</v>
      </c>
      <c r="N241" s="89">
        <v>0</v>
      </c>
      <c r="O241" s="89">
        <v>0</v>
      </c>
      <c r="P241" s="89">
        <v>0</v>
      </c>
      <c r="Q241" s="41">
        <f t="shared" si="208"/>
        <v>0</v>
      </c>
      <c r="R241" s="89"/>
      <c r="S241" s="89">
        <f t="shared" si="205"/>
        <v>0</v>
      </c>
      <c r="T241" s="89">
        <f t="shared" si="206"/>
        <v>0</v>
      </c>
      <c r="U241" s="89">
        <f t="shared" si="207"/>
        <v>0</v>
      </c>
    </row>
    <row r="242" spans="2:22" x14ac:dyDescent="0.25">
      <c r="B242" s="83">
        <v>231</v>
      </c>
      <c r="C242" s="36" t="s">
        <v>17</v>
      </c>
      <c r="D242" s="37" t="s">
        <v>159</v>
      </c>
      <c r="E242" s="38" t="s">
        <v>145</v>
      </c>
      <c r="F242" s="39" t="s">
        <v>202</v>
      </c>
      <c r="G242" s="35">
        <v>125</v>
      </c>
      <c r="H242" s="35">
        <v>0</v>
      </c>
      <c r="I242" s="40">
        <v>0</v>
      </c>
      <c r="J242" s="35">
        <v>0</v>
      </c>
      <c r="K242" s="89">
        <v>0</v>
      </c>
      <c r="L242" s="89">
        <v>0</v>
      </c>
      <c r="M242" s="89">
        <v>0</v>
      </c>
      <c r="N242" s="35">
        <v>0</v>
      </c>
      <c r="O242" s="35">
        <v>0</v>
      </c>
      <c r="P242" s="35">
        <v>0</v>
      </c>
      <c r="R242" s="89"/>
      <c r="S242" s="89">
        <f t="shared" si="205"/>
        <v>0</v>
      </c>
      <c r="T242" s="89">
        <f t="shared" si="206"/>
        <v>0</v>
      </c>
      <c r="U242" s="89">
        <f t="shared" si="207"/>
        <v>0</v>
      </c>
    </row>
    <row r="243" spans="2:22" s="54" customFormat="1" x14ac:dyDescent="0.25">
      <c r="B243" s="83">
        <v>232</v>
      </c>
      <c r="C243" s="84" t="s">
        <v>23</v>
      </c>
      <c r="D243" s="85" t="s">
        <v>203</v>
      </c>
      <c r="E243" s="81" t="s">
        <v>145</v>
      </c>
      <c r="F243" s="82" t="s">
        <v>204</v>
      </c>
      <c r="G243" s="91"/>
      <c r="H243" s="91"/>
      <c r="I243" s="94"/>
      <c r="J243" s="91">
        <v>0</v>
      </c>
      <c r="K243" s="91"/>
      <c r="L243" s="91"/>
      <c r="M243" s="91"/>
      <c r="N243" s="91">
        <f t="shared" ref="N243:N248" si="209">SUM(L243+M243)</f>
        <v>0</v>
      </c>
      <c r="O243" s="91"/>
      <c r="P243" s="91">
        <v>20</v>
      </c>
      <c r="Q243" s="41">
        <f t="shared" ref="Q243:Q245" si="210">N243-O243</f>
        <v>0</v>
      </c>
      <c r="R243" s="91">
        <v>305</v>
      </c>
      <c r="S243" s="91">
        <f t="shared" ref="S243:S249" si="211">N243*R243</f>
        <v>0</v>
      </c>
      <c r="T243" s="91">
        <f t="shared" ref="T243:T249" si="212">O243*R243</f>
        <v>0</v>
      </c>
      <c r="U243" s="91">
        <f t="shared" ref="U243:U249" si="213">P243*R243</f>
        <v>6100</v>
      </c>
      <c r="V243" s="54" t="s">
        <v>727</v>
      </c>
    </row>
    <row r="244" spans="2:22" s="54" customFormat="1" x14ac:dyDescent="0.25">
      <c r="B244" s="83">
        <v>232</v>
      </c>
      <c r="C244" s="84" t="s">
        <v>23</v>
      </c>
      <c r="D244" s="85" t="s">
        <v>788</v>
      </c>
      <c r="E244" s="81" t="s">
        <v>145</v>
      </c>
      <c r="F244" s="82" t="s">
        <v>204</v>
      </c>
      <c r="G244" s="91"/>
      <c r="H244" s="91"/>
      <c r="I244" s="94"/>
      <c r="J244" s="91">
        <v>0</v>
      </c>
      <c r="K244" s="91"/>
      <c r="L244" s="91"/>
      <c r="M244" s="91"/>
      <c r="N244" s="91">
        <f t="shared" ref="N244" si="214">SUM(L244+M244)</f>
        <v>0</v>
      </c>
      <c r="O244" s="91"/>
      <c r="P244" s="91">
        <v>0</v>
      </c>
      <c r="Q244" s="41">
        <f t="shared" ref="Q244" si="215">N244-O244</f>
        <v>0</v>
      </c>
      <c r="R244" s="91">
        <v>312</v>
      </c>
      <c r="S244" s="91">
        <f t="shared" ref="S244" si="216">N244*R244</f>
        <v>0</v>
      </c>
      <c r="T244" s="91">
        <f t="shared" ref="T244" si="217">O244*R244</f>
        <v>0</v>
      </c>
      <c r="U244" s="91">
        <f t="shared" ref="U244" si="218">P244*R244</f>
        <v>0</v>
      </c>
      <c r="V244" s="54" t="s">
        <v>727</v>
      </c>
    </row>
    <row r="245" spans="2:22" s="54" customFormat="1" x14ac:dyDescent="0.25">
      <c r="B245" s="83">
        <v>233</v>
      </c>
      <c r="C245" s="84" t="s">
        <v>23</v>
      </c>
      <c r="D245" s="85" t="s">
        <v>66</v>
      </c>
      <c r="E245" s="81" t="s">
        <v>145</v>
      </c>
      <c r="F245" s="82" t="s">
        <v>204</v>
      </c>
      <c r="G245" s="91"/>
      <c r="H245" s="91"/>
      <c r="I245" s="94"/>
      <c r="J245" s="91">
        <v>0</v>
      </c>
      <c r="K245" s="91"/>
      <c r="L245" s="91"/>
      <c r="M245" s="91"/>
      <c r="N245" s="91">
        <f t="shared" si="209"/>
        <v>0</v>
      </c>
      <c r="O245" s="91"/>
      <c r="P245" s="91">
        <v>20</v>
      </c>
      <c r="Q245" s="41">
        <f t="shared" si="210"/>
        <v>0</v>
      </c>
      <c r="R245" s="91">
        <v>511</v>
      </c>
      <c r="S245" s="91">
        <f t="shared" si="211"/>
        <v>0</v>
      </c>
      <c r="T245" s="91">
        <f t="shared" si="212"/>
        <v>0</v>
      </c>
      <c r="U245" s="91">
        <f t="shared" si="213"/>
        <v>10220</v>
      </c>
      <c r="V245" s="54" t="s">
        <v>727</v>
      </c>
    </row>
    <row r="246" spans="2:22" s="54" customFormat="1" x14ac:dyDescent="0.25">
      <c r="B246" s="83">
        <v>234</v>
      </c>
      <c r="C246" s="84" t="s">
        <v>7</v>
      </c>
      <c r="D246" s="85" t="s">
        <v>205</v>
      </c>
      <c r="E246" s="81" t="s">
        <v>145</v>
      </c>
      <c r="F246" s="82" t="s">
        <v>204</v>
      </c>
      <c r="G246" s="91">
        <v>1</v>
      </c>
      <c r="H246" s="91">
        <v>5</v>
      </c>
      <c r="I246" s="94">
        <v>0</v>
      </c>
      <c r="J246" s="91">
        <v>5</v>
      </c>
      <c r="K246" s="91">
        <v>0</v>
      </c>
      <c r="L246" s="91">
        <v>0</v>
      </c>
      <c r="M246" s="91"/>
      <c r="N246" s="91">
        <f t="shared" ref="N246" si="219">SUM(L246+M246)</f>
        <v>0</v>
      </c>
      <c r="O246" s="91">
        <v>10</v>
      </c>
      <c r="P246" s="91">
        <v>5</v>
      </c>
      <c r="R246" s="91">
        <v>310</v>
      </c>
      <c r="S246" s="91">
        <f t="shared" ref="S246" si="220">N246*R246</f>
        <v>0</v>
      </c>
      <c r="T246" s="91">
        <f t="shared" ref="T246" si="221">O246*R246</f>
        <v>3100</v>
      </c>
      <c r="U246" s="91">
        <f t="shared" ref="U246" si="222">P246*R246</f>
        <v>1550</v>
      </c>
      <c r="V246" s="54" t="s">
        <v>727</v>
      </c>
    </row>
    <row r="247" spans="2:22" s="54" customFormat="1" x14ac:dyDescent="0.25">
      <c r="B247" s="83">
        <v>234</v>
      </c>
      <c r="C247" s="84" t="s">
        <v>7</v>
      </c>
      <c r="D247" s="85" t="s">
        <v>770</v>
      </c>
      <c r="E247" s="81" t="s">
        <v>145</v>
      </c>
      <c r="F247" s="82" t="s">
        <v>204</v>
      </c>
      <c r="G247" s="91">
        <v>0</v>
      </c>
      <c r="H247" s="91">
        <v>0</v>
      </c>
      <c r="I247" s="94">
        <v>0</v>
      </c>
      <c r="J247" s="91">
        <v>0</v>
      </c>
      <c r="K247" s="91">
        <v>0</v>
      </c>
      <c r="L247" s="91">
        <v>0</v>
      </c>
      <c r="M247" s="91"/>
      <c r="N247" s="91">
        <f t="shared" si="209"/>
        <v>0</v>
      </c>
      <c r="O247" s="91">
        <v>0</v>
      </c>
      <c r="P247" s="91">
        <v>0</v>
      </c>
      <c r="R247" s="91">
        <v>310</v>
      </c>
      <c r="S247" s="91">
        <f t="shared" si="211"/>
        <v>0</v>
      </c>
      <c r="T247" s="91">
        <f t="shared" si="212"/>
        <v>0</v>
      </c>
      <c r="U247" s="91">
        <f t="shared" si="213"/>
        <v>0</v>
      </c>
    </row>
    <row r="248" spans="2:22" s="54" customFormat="1" x14ac:dyDescent="0.25">
      <c r="B248" s="83">
        <v>235</v>
      </c>
      <c r="C248" s="84" t="s">
        <v>23</v>
      </c>
      <c r="D248" s="85" t="s">
        <v>49</v>
      </c>
      <c r="E248" s="81" t="s">
        <v>145</v>
      </c>
      <c r="F248" s="82" t="s">
        <v>204</v>
      </c>
      <c r="G248" s="91">
        <v>5</v>
      </c>
      <c r="H248" s="91">
        <v>0</v>
      </c>
      <c r="I248" s="94">
        <v>0</v>
      </c>
      <c r="J248" s="91">
        <v>0</v>
      </c>
      <c r="K248" s="91"/>
      <c r="L248" s="91"/>
      <c r="M248" s="91"/>
      <c r="N248" s="91">
        <f t="shared" si="209"/>
        <v>0</v>
      </c>
      <c r="O248" s="91"/>
      <c r="P248" s="91">
        <v>10</v>
      </c>
      <c r="Q248" s="41">
        <f>N248-O248</f>
        <v>0</v>
      </c>
      <c r="R248" s="91">
        <v>468.45100000000002</v>
      </c>
      <c r="S248" s="91">
        <f t="shared" si="211"/>
        <v>0</v>
      </c>
      <c r="T248" s="91">
        <f t="shared" si="212"/>
        <v>0</v>
      </c>
      <c r="U248" s="91">
        <f t="shared" si="213"/>
        <v>4684.51</v>
      </c>
      <c r="V248" s="54" t="s">
        <v>727</v>
      </c>
    </row>
    <row r="249" spans="2:22" x14ac:dyDescent="0.25">
      <c r="B249" s="83">
        <v>236</v>
      </c>
      <c r="C249" s="36" t="s">
        <v>7</v>
      </c>
      <c r="D249" s="37" t="s">
        <v>206</v>
      </c>
      <c r="E249" s="38" t="s">
        <v>145</v>
      </c>
      <c r="F249" s="39" t="s">
        <v>204</v>
      </c>
      <c r="G249" s="35">
        <v>0</v>
      </c>
      <c r="H249" s="35">
        <v>0</v>
      </c>
      <c r="I249" s="40">
        <v>0</v>
      </c>
      <c r="J249" s="35">
        <v>0</v>
      </c>
      <c r="K249" s="89">
        <v>0</v>
      </c>
      <c r="L249" s="89">
        <v>0</v>
      </c>
      <c r="M249" s="89">
        <v>0</v>
      </c>
      <c r="N249" s="35">
        <v>0</v>
      </c>
      <c r="O249" s="35">
        <v>0</v>
      </c>
      <c r="P249" s="35">
        <v>0</v>
      </c>
      <c r="R249" s="89"/>
      <c r="S249" s="89">
        <f t="shared" si="211"/>
        <v>0</v>
      </c>
      <c r="T249" s="89">
        <f t="shared" si="212"/>
        <v>0</v>
      </c>
      <c r="U249" s="89">
        <f t="shared" si="213"/>
        <v>0</v>
      </c>
    </row>
    <row r="250" spans="2:22" s="54" customFormat="1" ht="19.5" customHeight="1" x14ac:dyDescent="0.25">
      <c r="B250" s="83">
        <v>237</v>
      </c>
      <c r="C250" s="84" t="s">
        <v>7</v>
      </c>
      <c r="D250" s="85" t="s">
        <v>183</v>
      </c>
      <c r="E250" s="81" t="s">
        <v>145</v>
      </c>
      <c r="F250" s="82" t="s">
        <v>204</v>
      </c>
      <c r="G250" s="91">
        <v>10</v>
      </c>
      <c r="H250" s="91">
        <v>0</v>
      </c>
      <c r="I250" s="94">
        <v>0</v>
      </c>
      <c r="J250" s="91">
        <v>5</v>
      </c>
      <c r="K250" s="91"/>
      <c r="L250" s="91"/>
      <c r="M250" s="91"/>
      <c r="N250" s="91">
        <f t="shared" ref="N250:N253" si="223">SUM(L250+M250)</f>
        <v>0</v>
      </c>
      <c r="O250" s="91">
        <v>5</v>
      </c>
      <c r="P250" s="91">
        <v>5</v>
      </c>
      <c r="R250" s="91">
        <v>305</v>
      </c>
      <c r="S250" s="91">
        <f t="shared" ref="S250:S257" si="224">N250*R250</f>
        <v>0</v>
      </c>
      <c r="T250" s="91">
        <f t="shared" ref="T250:T257" si="225">O250*R250</f>
        <v>1525</v>
      </c>
      <c r="U250" s="91">
        <f t="shared" ref="U250:U257" si="226">P250*R250</f>
        <v>1525</v>
      </c>
      <c r="V250" s="54" t="s">
        <v>727</v>
      </c>
    </row>
    <row r="251" spans="2:22" s="54" customFormat="1" x14ac:dyDescent="0.25">
      <c r="B251" s="83">
        <v>238</v>
      </c>
      <c r="C251" s="84" t="s">
        <v>7</v>
      </c>
      <c r="D251" s="85" t="s">
        <v>8</v>
      </c>
      <c r="E251" s="81" t="s">
        <v>145</v>
      </c>
      <c r="F251" s="82" t="s">
        <v>204</v>
      </c>
      <c r="G251" s="91">
        <v>5</v>
      </c>
      <c r="H251" s="91">
        <v>5</v>
      </c>
      <c r="I251" s="94">
        <v>20</v>
      </c>
      <c r="J251" s="91">
        <v>0</v>
      </c>
      <c r="K251" s="91"/>
      <c r="L251" s="91"/>
      <c r="M251" s="91"/>
      <c r="N251" s="91">
        <f t="shared" si="223"/>
        <v>0</v>
      </c>
      <c r="O251" s="91"/>
      <c r="P251" s="91">
        <v>80</v>
      </c>
      <c r="R251" s="91">
        <v>369</v>
      </c>
      <c r="S251" s="91">
        <f t="shared" si="224"/>
        <v>0</v>
      </c>
      <c r="T251" s="91">
        <f t="shared" si="225"/>
        <v>0</v>
      </c>
      <c r="U251" s="91">
        <f t="shared" si="226"/>
        <v>29520</v>
      </c>
      <c r="V251" s="54" t="s">
        <v>727</v>
      </c>
    </row>
    <row r="252" spans="2:22" s="54" customFormat="1" x14ac:dyDescent="0.25">
      <c r="B252" s="83">
        <v>239</v>
      </c>
      <c r="C252" s="84" t="s">
        <v>7</v>
      </c>
      <c r="D252" s="85" t="s">
        <v>38</v>
      </c>
      <c r="E252" s="81" t="s">
        <v>145</v>
      </c>
      <c r="F252" s="82" t="s">
        <v>204</v>
      </c>
      <c r="G252" s="91">
        <v>5</v>
      </c>
      <c r="H252" s="91">
        <v>0</v>
      </c>
      <c r="I252" s="94">
        <v>5</v>
      </c>
      <c r="J252" s="91">
        <v>0</v>
      </c>
      <c r="K252" s="91"/>
      <c r="L252" s="91"/>
      <c r="M252" s="91"/>
      <c r="N252" s="91">
        <f t="shared" si="223"/>
        <v>0</v>
      </c>
      <c r="O252" s="91">
        <v>5</v>
      </c>
      <c r="P252" s="91">
        <v>5</v>
      </c>
      <c r="R252" s="91">
        <v>320</v>
      </c>
      <c r="S252" s="91">
        <f t="shared" si="224"/>
        <v>0</v>
      </c>
      <c r="T252" s="91">
        <f t="shared" si="225"/>
        <v>1600</v>
      </c>
      <c r="U252" s="91">
        <f t="shared" si="226"/>
        <v>1600</v>
      </c>
      <c r="V252" s="54" t="s">
        <v>727</v>
      </c>
    </row>
    <row r="253" spans="2:22" s="54" customFormat="1" x14ac:dyDescent="0.25">
      <c r="B253" s="83">
        <v>240</v>
      </c>
      <c r="C253" s="84" t="s">
        <v>7</v>
      </c>
      <c r="D253" s="85" t="s">
        <v>205</v>
      </c>
      <c r="E253" s="81" t="s">
        <v>145</v>
      </c>
      <c r="F253" s="82" t="s">
        <v>204</v>
      </c>
      <c r="G253" s="91"/>
      <c r="H253" s="91"/>
      <c r="I253" s="94"/>
      <c r="J253" s="91">
        <v>5</v>
      </c>
      <c r="K253" s="91">
        <v>0</v>
      </c>
      <c r="L253" s="91">
        <v>0</v>
      </c>
      <c r="M253" s="91"/>
      <c r="N253" s="91">
        <f t="shared" si="223"/>
        <v>0</v>
      </c>
      <c r="O253" s="91">
        <v>0</v>
      </c>
      <c r="P253" s="91">
        <v>0</v>
      </c>
      <c r="R253" s="91">
        <v>310</v>
      </c>
      <c r="S253" s="91">
        <f t="shared" si="224"/>
        <v>0</v>
      </c>
      <c r="T253" s="91">
        <f t="shared" si="225"/>
        <v>0</v>
      </c>
      <c r="U253" s="91">
        <f t="shared" si="226"/>
        <v>0</v>
      </c>
    </row>
    <row r="254" spans="2:22" x14ac:dyDescent="0.25">
      <c r="B254" s="83">
        <v>241</v>
      </c>
      <c r="C254" s="65" t="s">
        <v>23</v>
      </c>
      <c r="D254" s="66" t="s">
        <v>207</v>
      </c>
      <c r="E254" s="67" t="s">
        <v>145</v>
      </c>
      <c r="F254" s="68" t="s">
        <v>204</v>
      </c>
      <c r="G254" s="89">
        <v>0</v>
      </c>
      <c r="H254" s="89">
        <v>0</v>
      </c>
      <c r="I254" s="93">
        <v>0</v>
      </c>
      <c r="J254" s="89">
        <v>0</v>
      </c>
      <c r="K254" s="89">
        <v>0</v>
      </c>
      <c r="L254" s="89">
        <v>0</v>
      </c>
      <c r="M254" s="89">
        <v>0</v>
      </c>
      <c r="N254" s="89">
        <v>0</v>
      </c>
      <c r="O254" s="89">
        <v>0</v>
      </c>
      <c r="P254" s="89">
        <v>0</v>
      </c>
      <c r="Q254" s="41">
        <f>N254-O254</f>
        <v>0</v>
      </c>
      <c r="R254" s="89"/>
      <c r="S254" s="89">
        <f t="shared" si="224"/>
        <v>0</v>
      </c>
      <c r="T254" s="89">
        <f t="shared" si="225"/>
        <v>0</v>
      </c>
      <c r="U254" s="89">
        <f t="shared" si="226"/>
        <v>0</v>
      </c>
    </row>
    <row r="255" spans="2:22" x14ac:dyDescent="0.25">
      <c r="B255" s="83">
        <v>242</v>
      </c>
      <c r="C255" s="36" t="s">
        <v>7</v>
      </c>
      <c r="D255" s="37" t="s">
        <v>208</v>
      </c>
      <c r="E255" s="38" t="s">
        <v>145</v>
      </c>
      <c r="F255" s="39" t="s">
        <v>204</v>
      </c>
      <c r="G255" s="35">
        <v>0</v>
      </c>
      <c r="H255" s="35">
        <v>0</v>
      </c>
      <c r="I255" s="40">
        <v>0</v>
      </c>
      <c r="J255" s="35">
        <v>0</v>
      </c>
      <c r="K255" s="89">
        <v>0</v>
      </c>
      <c r="L255" s="89">
        <v>0</v>
      </c>
      <c r="M255" s="89">
        <v>0</v>
      </c>
      <c r="N255" s="35">
        <v>0</v>
      </c>
      <c r="O255" s="35">
        <v>0</v>
      </c>
      <c r="P255" s="35">
        <v>0</v>
      </c>
      <c r="R255" s="89"/>
      <c r="S255" s="89">
        <f t="shared" si="224"/>
        <v>0</v>
      </c>
      <c r="T255" s="89">
        <f t="shared" si="225"/>
        <v>0</v>
      </c>
      <c r="U255" s="89">
        <f t="shared" si="226"/>
        <v>0</v>
      </c>
    </row>
    <row r="256" spans="2:22" x14ac:dyDescent="0.25">
      <c r="B256" s="83">
        <v>243</v>
      </c>
      <c r="C256" s="65" t="s">
        <v>7</v>
      </c>
      <c r="D256" s="66" t="s">
        <v>209</v>
      </c>
      <c r="E256" s="67" t="s">
        <v>145</v>
      </c>
      <c r="F256" s="68" t="s">
        <v>204</v>
      </c>
      <c r="G256" s="89">
        <v>0</v>
      </c>
      <c r="H256" s="89">
        <v>0</v>
      </c>
      <c r="I256" s="93">
        <v>0</v>
      </c>
      <c r="J256" s="89">
        <v>0</v>
      </c>
      <c r="K256" s="89">
        <v>0</v>
      </c>
      <c r="L256" s="89">
        <v>0</v>
      </c>
      <c r="M256" s="89">
        <v>0</v>
      </c>
      <c r="N256" s="89">
        <v>0</v>
      </c>
      <c r="O256" s="89">
        <v>0</v>
      </c>
      <c r="P256" s="89">
        <v>0</v>
      </c>
      <c r="R256" s="89"/>
      <c r="S256" s="89">
        <f t="shared" si="224"/>
        <v>0</v>
      </c>
      <c r="T256" s="89">
        <f t="shared" si="225"/>
        <v>0</v>
      </c>
      <c r="U256" s="89">
        <f t="shared" si="226"/>
        <v>0</v>
      </c>
    </row>
    <row r="257" spans="2:29" x14ac:dyDescent="0.25">
      <c r="B257" s="83">
        <v>244</v>
      </c>
      <c r="C257" s="65" t="s">
        <v>7</v>
      </c>
      <c r="D257" s="66" t="s">
        <v>210</v>
      </c>
      <c r="E257" s="67" t="s">
        <v>145</v>
      </c>
      <c r="F257" s="68" t="s">
        <v>204</v>
      </c>
      <c r="G257" s="89">
        <v>0</v>
      </c>
      <c r="H257" s="89">
        <v>0</v>
      </c>
      <c r="I257" s="93">
        <v>0</v>
      </c>
      <c r="J257" s="89">
        <v>0</v>
      </c>
      <c r="K257" s="89">
        <v>0</v>
      </c>
      <c r="L257" s="89">
        <v>0</v>
      </c>
      <c r="M257" s="89">
        <v>0</v>
      </c>
      <c r="N257" s="89">
        <v>0</v>
      </c>
      <c r="O257" s="89">
        <v>0</v>
      </c>
      <c r="P257" s="89">
        <v>0</v>
      </c>
      <c r="R257" s="89"/>
      <c r="S257" s="89">
        <f t="shared" si="224"/>
        <v>0</v>
      </c>
      <c r="T257" s="89">
        <f t="shared" si="225"/>
        <v>0</v>
      </c>
      <c r="U257" s="89">
        <f t="shared" si="226"/>
        <v>0</v>
      </c>
    </row>
    <row r="258" spans="2:29" x14ac:dyDescent="0.25">
      <c r="B258" s="83">
        <v>245</v>
      </c>
      <c r="C258" s="32" t="s">
        <v>7</v>
      </c>
      <c r="D258" s="33" t="s">
        <v>211</v>
      </c>
      <c r="E258" s="30" t="s">
        <v>145</v>
      </c>
      <c r="F258" s="31" t="s">
        <v>204</v>
      </c>
      <c r="G258" s="27">
        <v>0</v>
      </c>
      <c r="H258" s="27">
        <v>10</v>
      </c>
      <c r="I258" s="28">
        <v>0</v>
      </c>
      <c r="J258" s="27">
        <v>5</v>
      </c>
      <c r="K258" s="88">
        <v>0</v>
      </c>
      <c r="L258" s="88">
        <v>0</v>
      </c>
      <c r="M258" s="88">
        <v>0</v>
      </c>
      <c r="N258" s="88">
        <f t="shared" ref="N258:N259" si="227">SUM(L258+M258)</f>
        <v>0</v>
      </c>
      <c r="O258" s="88">
        <v>10</v>
      </c>
      <c r="P258" s="88">
        <v>5</v>
      </c>
      <c r="R258" s="88">
        <v>310</v>
      </c>
      <c r="S258" s="88">
        <f t="shared" ref="S258:S271" si="228">N258*R258</f>
        <v>0</v>
      </c>
      <c r="T258" s="88">
        <f t="shared" ref="T258:T271" si="229">O258*R258</f>
        <v>3100</v>
      </c>
      <c r="U258" s="88">
        <f t="shared" ref="U258:U271" si="230">P258*R258</f>
        <v>1550</v>
      </c>
      <c r="V258" s="54" t="s">
        <v>727</v>
      </c>
    </row>
    <row r="259" spans="2:29" x14ac:dyDescent="0.25">
      <c r="B259" s="83">
        <v>246</v>
      </c>
      <c r="C259" s="95" t="s">
        <v>23</v>
      </c>
      <c r="D259" s="96" t="s">
        <v>212</v>
      </c>
      <c r="E259" s="97" t="s">
        <v>145</v>
      </c>
      <c r="F259" s="98" t="s">
        <v>204</v>
      </c>
      <c r="G259" s="99"/>
      <c r="H259" s="99"/>
      <c r="I259" s="100"/>
      <c r="J259" s="99">
        <v>0</v>
      </c>
      <c r="K259" s="99"/>
      <c r="L259" s="99"/>
      <c r="M259" s="99"/>
      <c r="N259" s="99">
        <f t="shared" si="227"/>
        <v>0</v>
      </c>
      <c r="O259" s="99"/>
      <c r="P259" s="99">
        <v>50</v>
      </c>
      <c r="Q259" s="144">
        <f>N259-O259</f>
        <v>0</v>
      </c>
      <c r="R259" s="99">
        <v>320</v>
      </c>
      <c r="S259" s="99">
        <f t="shared" si="228"/>
        <v>0</v>
      </c>
      <c r="T259" s="99">
        <f t="shared" si="229"/>
        <v>0</v>
      </c>
      <c r="U259" s="99">
        <f t="shared" si="230"/>
        <v>16000</v>
      </c>
      <c r="V259" s="143" t="s">
        <v>727</v>
      </c>
      <c r="W259" s="143"/>
      <c r="X259" s="143"/>
      <c r="Y259" s="143"/>
      <c r="Z259" s="143"/>
      <c r="AA259" s="143"/>
      <c r="AB259" s="143"/>
      <c r="AC259" s="143"/>
    </row>
    <row r="260" spans="2:29" x14ac:dyDescent="0.25">
      <c r="B260" s="83">
        <v>247</v>
      </c>
      <c r="C260" s="36" t="s">
        <v>7</v>
      </c>
      <c r="D260" s="37" t="s">
        <v>100</v>
      </c>
      <c r="E260" s="38" t="s">
        <v>145</v>
      </c>
      <c r="F260" s="39" t="s">
        <v>213</v>
      </c>
      <c r="G260" s="35">
        <v>0</v>
      </c>
      <c r="H260" s="35">
        <v>0</v>
      </c>
      <c r="I260" s="40">
        <v>0</v>
      </c>
      <c r="J260" s="35">
        <v>0</v>
      </c>
      <c r="K260" s="89">
        <v>0</v>
      </c>
      <c r="L260" s="89">
        <v>0</v>
      </c>
      <c r="M260" s="89">
        <v>0</v>
      </c>
      <c r="N260" s="35">
        <v>0</v>
      </c>
      <c r="O260" s="35">
        <v>0</v>
      </c>
      <c r="P260" s="35">
        <v>0</v>
      </c>
      <c r="R260" s="89"/>
      <c r="S260" s="89">
        <f t="shared" si="228"/>
        <v>0</v>
      </c>
      <c r="T260" s="89">
        <f t="shared" si="229"/>
        <v>0</v>
      </c>
      <c r="U260" s="89">
        <f t="shared" si="230"/>
        <v>0</v>
      </c>
    </row>
    <row r="261" spans="2:29" x14ac:dyDescent="0.25">
      <c r="B261" s="83">
        <v>248</v>
      </c>
      <c r="C261" s="65" t="s">
        <v>69</v>
      </c>
      <c r="D261" s="66" t="s">
        <v>120</v>
      </c>
      <c r="E261" s="67" t="s">
        <v>145</v>
      </c>
      <c r="F261" s="68" t="s">
        <v>213</v>
      </c>
      <c r="G261" s="89">
        <v>0</v>
      </c>
      <c r="H261" s="89">
        <v>0</v>
      </c>
      <c r="I261" s="93">
        <v>0</v>
      </c>
      <c r="J261" s="89">
        <v>0</v>
      </c>
      <c r="K261" s="89">
        <v>0</v>
      </c>
      <c r="L261" s="89">
        <v>0</v>
      </c>
      <c r="M261" s="89">
        <v>0</v>
      </c>
      <c r="N261" s="89">
        <v>0</v>
      </c>
      <c r="O261" s="89">
        <v>0</v>
      </c>
      <c r="P261" s="89">
        <v>0</v>
      </c>
      <c r="R261" s="89"/>
      <c r="S261" s="89">
        <f t="shared" si="228"/>
        <v>0</v>
      </c>
      <c r="T261" s="89">
        <f t="shared" si="229"/>
        <v>0</v>
      </c>
      <c r="U261" s="89">
        <f t="shared" si="230"/>
        <v>0</v>
      </c>
    </row>
    <row r="262" spans="2:29" x14ac:dyDescent="0.25">
      <c r="B262" s="83">
        <v>249</v>
      </c>
      <c r="C262" s="65" t="s">
        <v>23</v>
      </c>
      <c r="D262" s="66" t="s">
        <v>94</v>
      </c>
      <c r="E262" s="67" t="s">
        <v>145</v>
      </c>
      <c r="F262" s="68" t="s">
        <v>213</v>
      </c>
      <c r="G262" s="89">
        <v>0</v>
      </c>
      <c r="H262" s="89">
        <v>0</v>
      </c>
      <c r="I262" s="93">
        <v>0</v>
      </c>
      <c r="J262" s="89">
        <v>0</v>
      </c>
      <c r="K262" s="89">
        <v>0</v>
      </c>
      <c r="L262" s="89">
        <v>0</v>
      </c>
      <c r="M262" s="89">
        <v>0</v>
      </c>
      <c r="N262" s="89">
        <v>0</v>
      </c>
      <c r="O262" s="89">
        <v>0</v>
      </c>
      <c r="P262" s="89">
        <v>0</v>
      </c>
      <c r="Q262" s="41">
        <f>N262-O262</f>
        <v>0</v>
      </c>
      <c r="R262" s="89"/>
      <c r="S262" s="89">
        <f t="shared" si="228"/>
        <v>0</v>
      </c>
      <c r="T262" s="89">
        <f t="shared" si="229"/>
        <v>0</v>
      </c>
      <c r="U262" s="89">
        <f t="shared" si="230"/>
        <v>0</v>
      </c>
    </row>
    <row r="263" spans="2:29" x14ac:dyDescent="0.25">
      <c r="B263" s="83">
        <v>250</v>
      </c>
      <c r="C263" s="65" t="s">
        <v>7</v>
      </c>
      <c r="D263" s="66" t="s">
        <v>214</v>
      </c>
      <c r="E263" s="67" t="s">
        <v>145</v>
      </c>
      <c r="F263" s="68" t="s">
        <v>213</v>
      </c>
      <c r="G263" s="89">
        <v>0</v>
      </c>
      <c r="H263" s="89">
        <v>0</v>
      </c>
      <c r="I263" s="93">
        <v>0</v>
      </c>
      <c r="J263" s="89">
        <v>0</v>
      </c>
      <c r="K263" s="89">
        <v>0</v>
      </c>
      <c r="L263" s="89">
        <v>0</v>
      </c>
      <c r="M263" s="89">
        <v>0</v>
      </c>
      <c r="N263" s="89">
        <v>0</v>
      </c>
      <c r="O263" s="89">
        <v>0</v>
      </c>
      <c r="P263" s="89">
        <v>0</v>
      </c>
      <c r="R263" s="89"/>
      <c r="S263" s="89">
        <f t="shared" si="228"/>
        <v>0</v>
      </c>
      <c r="T263" s="89">
        <f t="shared" si="229"/>
        <v>0</v>
      </c>
      <c r="U263" s="89">
        <f t="shared" si="230"/>
        <v>0</v>
      </c>
    </row>
    <row r="264" spans="2:29" x14ac:dyDescent="0.25">
      <c r="B264" s="83">
        <v>251</v>
      </c>
      <c r="C264" s="65" t="s">
        <v>23</v>
      </c>
      <c r="D264" s="37" t="s">
        <v>87</v>
      </c>
      <c r="E264" s="38" t="s">
        <v>145</v>
      </c>
      <c r="F264" s="39" t="s">
        <v>213</v>
      </c>
      <c r="G264" s="35">
        <v>25</v>
      </c>
      <c r="H264" s="35">
        <v>0</v>
      </c>
      <c r="I264" s="40">
        <v>0</v>
      </c>
      <c r="J264" s="35">
        <v>0</v>
      </c>
      <c r="K264" s="89">
        <v>0</v>
      </c>
      <c r="L264" s="89">
        <v>0</v>
      </c>
      <c r="M264" s="89">
        <v>0</v>
      </c>
      <c r="N264" s="35">
        <v>0</v>
      </c>
      <c r="O264" s="35">
        <v>0</v>
      </c>
      <c r="P264" s="35">
        <v>0</v>
      </c>
      <c r="Q264" s="41">
        <f t="shared" ref="Q264:Q266" si="231">N264-O264</f>
        <v>0</v>
      </c>
      <c r="R264" s="89"/>
      <c r="S264" s="89">
        <f t="shared" si="228"/>
        <v>0</v>
      </c>
      <c r="T264" s="89">
        <f t="shared" si="229"/>
        <v>0</v>
      </c>
      <c r="U264" s="89">
        <f t="shared" si="230"/>
        <v>0</v>
      </c>
    </row>
    <row r="265" spans="2:29" x14ac:dyDescent="0.25">
      <c r="B265" s="83">
        <v>252</v>
      </c>
      <c r="C265" s="36" t="s">
        <v>23</v>
      </c>
      <c r="D265" s="37" t="s">
        <v>215</v>
      </c>
      <c r="E265" s="38" t="s">
        <v>145</v>
      </c>
      <c r="F265" s="39" t="s">
        <v>216</v>
      </c>
      <c r="G265" s="35">
        <v>10</v>
      </c>
      <c r="H265" s="35">
        <v>0</v>
      </c>
      <c r="I265" s="40">
        <v>0</v>
      </c>
      <c r="J265" s="35">
        <v>0</v>
      </c>
      <c r="K265" s="89">
        <v>0</v>
      </c>
      <c r="L265" s="89">
        <v>0</v>
      </c>
      <c r="M265" s="89">
        <v>0</v>
      </c>
      <c r="N265" s="35">
        <v>0</v>
      </c>
      <c r="O265" s="35">
        <v>0</v>
      </c>
      <c r="P265" s="35">
        <v>0</v>
      </c>
      <c r="Q265" s="41">
        <f t="shared" si="231"/>
        <v>0</v>
      </c>
      <c r="R265" s="89"/>
      <c r="S265" s="89">
        <f t="shared" si="228"/>
        <v>0</v>
      </c>
      <c r="T265" s="89">
        <f t="shared" si="229"/>
        <v>0</v>
      </c>
      <c r="U265" s="89">
        <f t="shared" si="230"/>
        <v>0</v>
      </c>
    </row>
    <row r="266" spans="2:29" x14ac:dyDescent="0.25">
      <c r="B266" s="83">
        <v>253</v>
      </c>
      <c r="C266" s="36" t="s">
        <v>23</v>
      </c>
      <c r="D266" s="37" t="s">
        <v>217</v>
      </c>
      <c r="E266" s="38" t="s">
        <v>145</v>
      </c>
      <c r="F266" s="39" t="s">
        <v>216</v>
      </c>
      <c r="G266" s="35">
        <v>0</v>
      </c>
      <c r="H266" s="35">
        <v>0</v>
      </c>
      <c r="I266" s="40">
        <v>0</v>
      </c>
      <c r="J266" s="35">
        <v>0</v>
      </c>
      <c r="K266" s="89">
        <v>0</v>
      </c>
      <c r="L266" s="89">
        <v>0</v>
      </c>
      <c r="M266" s="89">
        <v>0</v>
      </c>
      <c r="N266" s="35">
        <v>0</v>
      </c>
      <c r="O266" s="35">
        <v>0</v>
      </c>
      <c r="P266" s="35">
        <v>0</v>
      </c>
      <c r="Q266" s="41">
        <f t="shared" si="231"/>
        <v>0</v>
      </c>
      <c r="R266" s="89"/>
      <c r="S266" s="89">
        <f t="shared" si="228"/>
        <v>0</v>
      </c>
      <c r="T266" s="89">
        <f t="shared" si="229"/>
        <v>0</v>
      </c>
      <c r="U266" s="89">
        <f t="shared" si="230"/>
        <v>0</v>
      </c>
    </row>
    <row r="267" spans="2:29" x14ac:dyDescent="0.25">
      <c r="B267" s="83">
        <v>254</v>
      </c>
      <c r="C267" s="65" t="s">
        <v>7</v>
      </c>
      <c r="D267" s="66" t="s">
        <v>63</v>
      </c>
      <c r="E267" s="67" t="s">
        <v>145</v>
      </c>
      <c r="F267" s="68" t="s">
        <v>216</v>
      </c>
      <c r="G267" s="89">
        <v>0</v>
      </c>
      <c r="H267" s="89">
        <v>0</v>
      </c>
      <c r="I267" s="93">
        <v>0</v>
      </c>
      <c r="J267" s="89">
        <v>0</v>
      </c>
      <c r="K267" s="89">
        <v>0</v>
      </c>
      <c r="L267" s="89">
        <v>0</v>
      </c>
      <c r="M267" s="89">
        <v>0</v>
      </c>
      <c r="N267" s="89">
        <v>0</v>
      </c>
      <c r="O267" s="89">
        <v>0</v>
      </c>
      <c r="P267" s="89">
        <v>0</v>
      </c>
      <c r="R267" s="89"/>
      <c r="S267" s="89">
        <f t="shared" si="228"/>
        <v>0</v>
      </c>
      <c r="T267" s="89">
        <f t="shared" si="229"/>
        <v>0</v>
      </c>
      <c r="U267" s="89">
        <f t="shared" si="230"/>
        <v>0</v>
      </c>
    </row>
    <row r="268" spans="2:29" x14ac:dyDescent="0.25">
      <c r="B268" s="83">
        <v>255</v>
      </c>
      <c r="C268" s="36" t="s">
        <v>23</v>
      </c>
      <c r="D268" s="37" t="s">
        <v>150</v>
      </c>
      <c r="E268" s="38" t="s">
        <v>145</v>
      </c>
      <c r="F268" s="39" t="s">
        <v>216</v>
      </c>
      <c r="G268" s="35">
        <v>0</v>
      </c>
      <c r="H268" s="35">
        <v>0</v>
      </c>
      <c r="I268" s="40">
        <v>0</v>
      </c>
      <c r="J268" s="35">
        <v>0</v>
      </c>
      <c r="K268" s="89">
        <v>0</v>
      </c>
      <c r="L268" s="89">
        <v>0</v>
      </c>
      <c r="M268" s="89">
        <v>0</v>
      </c>
      <c r="N268" s="35">
        <v>0</v>
      </c>
      <c r="O268" s="35">
        <v>0</v>
      </c>
      <c r="P268" s="35">
        <v>0</v>
      </c>
      <c r="Q268" s="41">
        <f>N268-O268</f>
        <v>0</v>
      </c>
      <c r="R268" s="89"/>
      <c r="S268" s="89">
        <f t="shared" si="228"/>
        <v>0</v>
      </c>
      <c r="T268" s="89">
        <f t="shared" si="229"/>
        <v>0</v>
      </c>
      <c r="U268" s="89">
        <f t="shared" si="230"/>
        <v>0</v>
      </c>
    </row>
    <row r="269" spans="2:29" x14ac:dyDescent="0.25">
      <c r="B269" s="83">
        <v>256</v>
      </c>
      <c r="C269" s="65" t="s">
        <v>7</v>
      </c>
      <c r="D269" s="66" t="s">
        <v>214</v>
      </c>
      <c r="E269" s="67" t="s">
        <v>145</v>
      </c>
      <c r="F269" s="68" t="s">
        <v>216</v>
      </c>
      <c r="G269" s="89">
        <v>0</v>
      </c>
      <c r="H269" s="89">
        <v>0</v>
      </c>
      <c r="I269" s="93">
        <v>0</v>
      </c>
      <c r="J269" s="89">
        <v>0</v>
      </c>
      <c r="K269" s="89">
        <v>0</v>
      </c>
      <c r="L269" s="89">
        <v>0</v>
      </c>
      <c r="M269" s="89">
        <v>0</v>
      </c>
      <c r="N269" s="89">
        <v>0</v>
      </c>
      <c r="O269" s="89">
        <v>0</v>
      </c>
      <c r="P269" s="89">
        <v>0</v>
      </c>
      <c r="R269" s="89"/>
      <c r="S269" s="89">
        <f t="shared" si="228"/>
        <v>0</v>
      </c>
      <c r="T269" s="89">
        <f t="shared" si="229"/>
        <v>0</v>
      </c>
      <c r="U269" s="89">
        <f t="shared" si="230"/>
        <v>0</v>
      </c>
    </row>
    <row r="270" spans="2:29" x14ac:dyDescent="0.25">
      <c r="B270" s="83">
        <v>257</v>
      </c>
      <c r="C270" s="65" t="s">
        <v>7</v>
      </c>
      <c r="D270" s="66" t="s">
        <v>132</v>
      </c>
      <c r="E270" s="67" t="s">
        <v>145</v>
      </c>
      <c r="F270" s="68" t="s">
        <v>216</v>
      </c>
      <c r="G270" s="89">
        <v>0</v>
      </c>
      <c r="H270" s="89">
        <v>0</v>
      </c>
      <c r="I270" s="93">
        <v>0</v>
      </c>
      <c r="J270" s="89">
        <v>0</v>
      </c>
      <c r="K270" s="89">
        <v>0</v>
      </c>
      <c r="L270" s="89">
        <v>0</v>
      </c>
      <c r="M270" s="89">
        <v>0</v>
      </c>
      <c r="N270" s="89">
        <v>0</v>
      </c>
      <c r="O270" s="89">
        <v>0</v>
      </c>
      <c r="P270" s="89">
        <v>0</v>
      </c>
      <c r="R270" s="89"/>
      <c r="S270" s="89">
        <f t="shared" si="228"/>
        <v>0</v>
      </c>
      <c r="T270" s="89">
        <f t="shared" si="229"/>
        <v>0</v>
      </c>
      <c r="U270" s="89">
        <f t="shared" si="230"/>
        <v>0</v>
      </c>
    </row>
    <row r="271" spans="2:29" x14ac:dyDescent="0.25">
      <c r="B271" s="83">
        <v>258</v>
      </c>
      <c r="C271" s="65" t="s">
        <v>23</v>
      </c>
      <c r="D271" s="66" t="s">
        <v>162</v>
      </c>
      <c r="E271" s="67" t="s">
        <v>145</v>
      </c>
      <c r="F271" s="68" t="s">
        <v>216</v>
      </c>
      <c r="G271" s="89">
        <v>0</v>
      </c>
      <c r="H271" s="89">
        <v>0</v>
      </c>
      <c r="I271" s="93">
        <v>0</v>
      </c>
      <c r="J271" s="89">
        <v>0</v>
      </c>
      <c r="K271" s="89">
        <v>0</v>
      </c>
      <c r="L271" s="89">
        <v>0</v>
      </c>
      <c r="M271" s="89">
        <v>0</v>
      </c>
      <c r="N271" s="89">
        <v>0</v>
      </c>
      <c r="O271" s="89">
        <v>0</v>
      </c>
      <c r="P271" s="89">
        <v>0</v>
      </c>
      <c r="Q271" s="41">
        <f t="shared" ref="Q271:Q272" si="232">N271-O271</f>
        <v>0</v>
      </c>
      <c r="R271" s="89"/>
      <c r="S271" s="89">
        <f t="shared" si="228"/>
        <v>0</v>
      </c>
      <c r="T271" s="89">
        <f t="shared" si="229"/>
        <v>0</v>
      </c>
      <c r="U271" s="89">
        <f t="shared" si="230"/>
        <v>0</v>
      </c>
    </row>
    <row r="272" spans="2:29" s="54" customFormat="1" x14ac:dyDescent="0.25">
      <c r="B272" s="83">
        <v>259</v>
      </c>
      <c r="C272" s="84" t="s">
        <v>23</v>
      </c>
      <c r="D272" s="85" t="s">
        <v>215</v>
      </c>
      <c r="E272" s="81" t="s">
        <v>145</v>
      </c>
      <c r="F272" s="82" t="s">
        <v>218</v>
      </c>
      <c r="G272" s="91">
        <v>10</v>
      </c>
      <c r="H272" s="91">
        <v>5</v>
      </c>
      <c r="I272" s="94">
        <v>5</v>
      </c>
      <c r="J272" s="91">
        <v>5</v>
      </c>
      <c r="K272" s="91"/>
      <c r="L272" s="91"/>
      <c r="M272" s="91"/>
      <c r="N272" s="91">
        <f t="shared" ref="N272:N274" si="233">SUM(L272+M272)</f>
        <v>0</v>
      </c>
      <c r="O272" s="91">
        <v>5</v>
      </c>
      <c r="P272" s="91">
        <v>5</v>
      </c>
      <c r="Q272" s="41">
        <f t="shared" si="232"/>
        <v>-5</v>
      </c>
      <c r="R272" s="91">
        <v>367</v>
      </c>
      <c r="S272" s="91">
        <f t="shared" ref="S272:S275" si="234">N272*R272</f>
        <v>0</v>
      </c>
      <c r="T272" s="91">
        <f t="shared" ref="T272:T275" si="235">O272*R272</f>
        <v>1835</v>
      </c>
      <c r="U272" s="91">
        <f t="shared" ref="U272:U275" si="236">P272*R272</f>
        <v>1835</v>
      </c>
      <c r="V272" s="54" t="s">
        <v>727</v>
      </c>
    </row>
    <row r="273" spans="2:22" x14ac:dyDescent="0.25">
      <c r="B273" s="83">
        <v>260</v>
      </c>
      <c r="C273" s="59" t="s">
        <v>7</v>
      </c>
      <c r="D273" s="61" t="s">
        <v>132</v>
      </c>
      <c r="E273" s="55" t="s">
        <v>145</v>
      </c>
      <c r="F273" s="57" t="s">
        <v>218</v>
      </c>
      <c r="G273" s="88"/>
      <c r="H273" s="88"/>
      <c r="I273" s="92"/>
      <c r="J273" s="88">
        <v>5</v>
      </c>
      <c r="K273" s="88">
        <v>0</v>
      </c>
      <c r="L273" s="88">
        <v>0</v>
      </c>
      <c r="M273" s="88">
        <v>0</v>
      </c>
      <c r="N273" s="88">
        <f t="shared" si="233"/>
        <v>0</v>
      </c>
      <c r="O273" s="88">
        <v>5</v>
      </c>
      <c r="P273" s="88">
        <v>0</v>
      </c>
      <c r="R273" s="88">
        <v>681</v>
      </c>
      <c r="S273" s="88">
        <f t="shared" si="234"/>
        <v>0</v>
      </c>
      <c r="T273" s="88">
        <f t="shared" si="235"/>
        <v>3405</v>
      </c>
      <c r="U273" s="88">
        <f t="shared" si="236"/>
        <v>0</v>
      </c>
      <c r="V273" s="54" t="s">
        <v>727</v>
      </c>
    </row>
    <row r="274" spans="2:22" s="54" customFormat="1" x14ac:dyDescent="0.25">
      <c r="B274" s="83">
        <v>261</v>
      </c>
      <c r="C274" s="84" t="s">
        <v>23</v>
      </c>
      <c r="D274" s="85" t="s">
        <v>37</v>
      </c>
      <c r="E274" s="81" t="s">
        <v>145</v>
      </c>
      <c r="F274" s="82" t="s">
        <v>218</v>
      </c>
      <c r="G274" s="91"/>
      <c r="H274" s="91"/>
      <c r="I274" s="94"/>
      <c r="J274" s="91">
        <v>0</v>
      </c>
      <c r="K274" s="91"/>
      <c r="L274" s="91"/>
      <c r="M274" s="91"/>
      <c r="N274" s="91">
        <f t="shared" si="233"/>
        <v>0</v>
      </c>
      <c r="O274" s="91"/>
      <c r="P274" s="91">
        <v>5</v>
      </c>
      <c r="Q274" s="41">
        <f t="shared" ref="Q274:Q279" si="237">N274-O274</f>
        <v>0</v>
      </c>
      <c r="R274" s="91">
        <v>715</v>
      </c>
      <c r="S274" s="91">
        <f t="shared" si="234"/>
        <v>0</v>
      </c>
      <c r="T274" s="91">
        <f t="shared" si="235"/>
        <v>0</v>
      </c>
      <c r="U274" s="91">
        <f t="shared" si="236"/>
        <v>3575</v>
      </c>
      <c r="V274" s="54" t="s">
        <v>727</v>
      </c>
    </row>
    <row r="275" spans="2:22" x14ac:dyDescent="0.25">
      <c r="B275" s="83">
        <v>262</v>
      </c>
      <c r="C275" s="36" t="s">
        <v>23</v>
      </c>
      <c r="D275" s="37" t="s">
        <v>56</v>
      </c>
      <c r="E275" s="38" t="s">
        <v>145</v>
      </c>
      <c r="F275" s="39" t="s">
        <v>219</v>
      </c>
      <c r="G275" s="35">
        <v>10</v>
      </c>
      <c r="H275" s="35">
        <v>0</v>
      </c>
      <c r="I275" s="40">
        <v>0</v>
      </c>
      <c r="J275" s="35">
        <v>0</v>
      </c>
      <c r="K275" s="89">
        <v>0</v>
      </c>
      <c r="L275" s="89">
        <v>0</v>
      </c>
      <c r="M275" s="89">
        <v>0</v>
      </c>
      <c r="N275" s="35">
        <v>0</v>
      </c>
      <c r="O275" s="35">
        <v>0</v>
      </c>
      <c r="P275" s="35">
        <v>0</v>
      </c>
      <c r="Q275" s="41">
        <f t="shared" si="237"/>
        <v>0</v>
      </c>
      <c r="R275" s="89"/>
      <c r="S275" s="89">
        <f t="shared" si="234"/>
        <v>0</v>
      </c>
      <c r="T275" s="89">
        <f t="shared" si="235"/>
        <v>0</v>
      </c>
      <c r="U275" s="89">
        <f t="shared" si="236"/>
        <v>0</v>
      </c>
    </row>
    <row r="276" spans="2:22" x14ac:dyDescent="0.25">
      <c r="B276" s="83">
        <v>263</v>
      </c>
      <c r="C276" s="32" t="s">
        <v>23</v>
      </c>
      <c r="D276" s="61" t="s">
        <v>203</v>
      </c>
      <c r="E276" s="30" t="s">
        <v>145</v>
      </c>
      <c r="F276" s="31" t="s">
        <v>649</v>
      </c>
      <c r="G276" s="27">
        <v>0</v>
      </c>
      <c r="H276" s="27">
        <v>0</v>
      </c>
      <c r="I276" s="28">
        <v>0</v>
      </c>
      <c r="J276" s="27">
        <v>0</v>
      </c>
      <c r="K276" s="88">
        <v>0</v>
      </c>
      <c r="L276" s="88">
        <v>0</v>
      </c>
      <c r="M276" s="88">
        <v>0</v>
      </c>
      <c r="N276" s="88">
        <f t="shared" ref="N276:N280" si="238">SUM(L276+M276)</f>
        <v>0</v>
      </c>
      <c r="O276" s="27">
        <v>5</v>
      </c>
      <c r="P276" s="27">
        <v>5</v>
      </c>
      <c r="Q276" s="41">
        <f t="shared" si="237"/>
        <v>-5</v>
      </c>
      <c r="R276" s="88">
        <v>194</v>
      </c>
      <c r="S276" s="88">
        <f t="shared" ref="S276:S281" si="239">N276*R276</f>
        <v>0</v>
      </c>
      <c r="T276" s="88">
        <f t="shared" ref="T276:T281" si="240">O276*R276</f>
        <v>970</v>
      </c>
      <c r="U276" s="88">
        <f t="shared" ref="U276:U281" si="241">P276*R276</f>
        <v>970</v>
      </c>
      <c r="V276" s="1" t="s">
        <v>712</v>
      </c>
    </row>
    <row r="277" spans="2:22" x14ac:dyDescent="0.25">
      <c r="B277" s="83">
        <v>264</v>
      </c>
      <c r="C277" s="32" t="s">
        <v>23</v>
      </c>
      <c r="D277" s="61" t="s">
        <v>203</v>
      </c>
      <c r="E277" s="30" t="s">
        <v>145</v>
      </c>
      <c r="F277" s="31" t="s">
        <v>219</v>
      </c>
      <c r="G277" s="27">
        <v>5</v>
      </c>
      <c r="H277" s="27">
        <v>5</v>
      </c>
      <c r="I277" s="28">
        <v>5</v>
      </c>
      <c r="J277" s="27">
        <v>5</v>
      </c>
      <c r="K277" s="88">
        <v>0</v>
      </c>
      <c r="L277" s="88">
        <v>0</v>
      </c>
      <c r="M277" s="88">
        <v>0</v>
      </c>
      <c r="N277" s="88">
        <f t="shared" si="238"/>
        <v>0</v>
      </c>
      <c r="O277" s="27">
        <v>0</v>
      </c>
      <c r="P277" s="27">
        <v>0</v>
      </c>
      <c r="Q277" s="41">
        <f t="shared" si="237"/>
        <v>0</v>
      </c>
      <c r="R277" s="88">
        <v>194</v>
      </c>
      <c r="S277" s="88">
        <f t="shared" si="239"/>
        <v>0</v>
      </c>
      <c r="T277" s="88">
        <f t="shared" si="240"/>
        <v>0</v>
      </c>
      <c r="U277" s="88">
        <f t="shared" si="241"/>
        <v>0</v>
      </c>
      <c r="V277" s="1" t="s">
        <v>729</v>
      </c>
    </row>
    <row r="278" spans="2:22" x14ac:dyDescent="0.25">
      <c r="B278" s="83">
        <v>265</v>
      </c>
      <c r="C278" s="59" t="s">
        <v>23</v>
      </c>
      <c r="D278" s="61" t="s">
        <v>220</v>
      </c>
      <c r="E278" s="55" t="s">
        <v>145</v>
      </c>
      <c r="F278" s="57" t="s">
        <v>230</v>
      </c>
      <c r="G278" s="88"/>
      <c r="H278" s="88"/>
      <c r="I278" s="92"/>
      <c r="J278" s="88">
        <v>0</v>
      </c>
      <c r="K278" s="88">
        <v>0</v>
      </c>
      <c r="L278" s="88">
        <v>0</v>
      </c>
      <c r="M278" s="88">
        <v>0</v>
      </c>
      <c r="N278" s="88">
        <f t="shared" si="238"/>
        <v>0</v>
      </c>
      <c r="O278" s="88">
        <v>0</v>
      </c>
      <c r="P278" s="88">
        <v>130</v>
      </c>
      <c r="Q278" s="41">
        <f t="shared" si="237"/>
        <v>0</v>
      </c>
      <c r="R278" s="88">
        <v>200</v>
      </c>
      <c r="S278" s="88">
        <f t="shared" si="239"/>
        <v>0</v>
      </c>
      <c r="T278" s="88">
        <f t="shared" si="240"/>
        <v>0</v>
      </c>
      <c r="U278" s="88">
        <f t="shared" si="241"/>
        <v>26000</v>
      </c>
      <c r="V278" s="1" t="s">
        <v>727</v>
      </c>
    </row>
    <row r="279" spans="2:22" x14ac:dyDescent="0.25">
      <c r="B279" s="83">
        <v>266</v>
      </c>
      <c r="C279" s="32" t="s">
        <v>23</v>
      </c>
      <c r="D279" s="33" t="s">
        <v>220</v>
      </c>
      <c r="E279" s="30" t="s">
        <v>145</v>
      </c>
      <c r="F279" s="31" t="s">
        <v>219</v>
      </c>
      <c r="G279" s="27"/>
      <c r="H279" s="27"/>
      <c r="I279" s="28"/>
      <c r="J279" s="27">
        <v>5</v>
      </c>
      <c r="K279" s="88">
        <v>0</v>
      </c>
      <c r="L279" s="88">
        <v>0</v>
      </c>
      <c r="M279" s="88">
        <v>0</v>
      </c>
      <c r="N279" s="88">
        <f t="shared" si="238"/>
        <v>0</v>
      </c>
      <c r="O279" s="27">
        <v>0</v>
      </c>
      <c r="P279" s="27">
        <v>0</v>
      </c>
      <c r="Q279" s="41">
        <f t="shared" si="237"/>
        <v>0</v>
      </c>
      <c r="R279" s="88">
        <v>200</v>
      </c>
      <c r="S279" s="88">
        <f t="shared" si="239"/>
        <v>0</v>
      </c>
      <c r="T279" s="88">
        <f t="shared" si="240"/>
        <v>0</v>
      </c>
      <c r="U279" s="88">
        <f t="shared" si="241"/>
        <v>0</v>
      </c>
      <c r="V279" s="1" t="s">
        <v>729</v>
      </c>
    </row>
    <row r="280" spans="2:22" s="54" customFormat="1" x14ac:dyDescent="0.25">
      <c r="B280" s="83">
        <v>267</v>
      </c>
      <c r="C280" s="84" t="s">
        <v>7</v>
      </c>
      <c r="D280" s="85" t="s">
        <v>35</v>
      </c>
      <c r="E280" s="81" t="s">
        <v>145</v>
      </c>
      <c r="F280" s="82" t="s">
        <v>219</v>
      </c>
      <c r="G280" s="91">
        <v>15</v>
      </c>
      <c r="H280" s="91">
        <v>20</v>
      </c>
      <c r="I280" s="94">
        <v>10</v>
      </c>
      <c r="J280" s="91">
        <v>15</v>
      </c>
      <c r="K280" s="91"/>
      <c r="L280" s="91"/>
      <c r="M280" s="91"/>
      <c r="N280" s="91">
        <f t="shared" si="238"/>
        <v>0</v>
      </c>
      <c r="O280" s="91">
        <v>20</v>
      </c>
      <c r="P280" s="91"/>
      <c r="R280" s="91">
        <v>228</v>
      </c>
      <c r="S280" s="91">
        <f t="shared" si="239"/>
        <v>0</v>
      </c>
      <c r="T280" s="91">
        <f t="shared" si="240"/>
        <v>4560</v>
      </c>
      <c r="U280" s="91">
        <f t="shared" si="241"/>
        <v>0</v>
      </c>
    </row>
    <row r="281" spans="2:22" x14ac:dyDescent="0.25">
      <c r="B281" s="83">
        <v>268</v>
      </c>
      <c r="C281" s="65" t="s">
        <v>23</v>
      </c>
      <c r="D281" s="66" t="s">
        <v>157</v>
      </c>
      <c r="E281" s="67" t="s">
        <v>145</v>
      </c>
      <c r="F281" s="68" t="s">
        <v>219</v>
      </c>
      <c r="G281" s="89">
        <v>0</v>
      </c>
      <c r="H281" s="89">
        <v>0</v>
      </c>
      <c r="I281" s="93">
        <v>0</v>
      </c>
      <c r="J281" s="89">
        <v>0</v>
      </c>
      <c r="K281" s="89">
        <v>0</v>
      </c>
      <c r="L281" s="89">
        <v>0</v>
      </c>
      <c r="M281" s="89">
        <v>0</v>
      </c>
      <c r="N281" s="89">
        <v>0</v>
      </c>
      <c r="O281" s="89">
        <v>0</v>
      </c>
      <c r="P281" s="89">
        <v>0</v>
      </c>
      <c r="Q281" s="41">
        <f t="shared" ref="Q281:Q282" si="242">N281-O281</f>
        <v>0</v>
      </c>
      <c r="R281" s="89"/>
      <c r="S281" s="89">
        <f t="shared" si="239"/>
        <v>0</v>
      </c>
      <c r="T281" s="89">
        <f t="shared" si="240"/>
        <v>0</v>
      </c>
      <c r="U281" s="89">
        <f t="shared" si="241"/>
        <v>0</v>
      </c>
    </row>
    <row r="282" spans="2:22" x14ac:dyDescent="0.25">
      <c r="B282" s="83">
        <v>269</v>
      </c>
      <c r="C282" s="32" t="s">
        <v>23</v>
      </c>
      <c r="D282" s="33" t="s">
        <v>75</v>
      </c>
      <c r="E282" s="30" t="s">
        <v>145</v>
      </c>
      <c r="F282" s="31" t="s">
        <v>219</v>
      </c>
      <c r="G282" s="27">
        <v>25</v>
      </c>
      <c r="H282" s="27">
        <v>25</v>
      </c>
      <c r="I282" s="28">
        <v>0</v>
      </c>
      <c r="J282" s="27">
        <v>0</v>
      </c>
      <c r="K282" s="88">
        <v>0</v>
      </c>
      <c r="L282" s="88">
        <v>0</v>
      </c>
      <c r="M282" s="88">
        <v>0</v>
      </c>
      <c r="N282" s="88">
        <f t="shared" ref="N282:N285" si="243">SUM(L282+M282)</f>
        <v>0</v>
      </c>
      <c r="O282" s="27">
        <v>0</v>
      </c>
      <c r="P282" s="27">
        <v>0</v>
      </c>
      <c r="Q282" s="41">
        <f t="shared" si="242"/>
        <v>0</v>
      </c>
      <c r="R282" s="88">
        <v>180</v>
      </c>
      <c r="S282" s="88">
        <f t="shared" ref="S282:S286" si="244">N282*R282</f>
        <v>0</v>
      </c>
      <c r="T282" s="88">
        <f t="shared" ref="T282:T286" si="245">O282*R282</f>
        <v>0</v>
      </c>
      <c r="U282" s="88">
        <f t="shared" ref="U282:U286" si="246">P282*R282</f>
        <v>0</v>
      </c>
      <c r="V282" s="1" t="s">
        <v>729</v>
      </c>
    </row>
    <row r="283" spans="2:22" s="54" customFormat="1" x14ac:dyDescent="0.25">
      <c r="B283" s="83">
        <v>270</v>
      </c>
      <c r="C283" s="84" t="s">
        <v>7</v>
      </c>
      <c r="D283" s="85" t="s">
        <v>126</v>
      </c>
      <c r="E283" s="81" t="s">
        <v>145</v>
      </c>
      <c r="F283" s="82" t="s">
        <v>219</v>
      </c>
      <c r="G283" s="91">
        <v>150</v>
      </c>
      <c r="H283" s="91">
        <v>375</v>
      </c>
      <c r="I283" s="94">
        <v>245</v>
      </c>
      <c r="J283" s="91">
        <v>240</v>
      </c>
      <c r="K283" s="91"/>
      <c r="L283" s="91"/>
      <c r="M283" s="91"/>
      <c r="N283" s="91">
        <f t="shared" si="243"/>
        <v>0</v>
      </c>
      <c r="O283" s="91">
        <v>240</v>
      </c>
      <c r="P283" s="91"/>
      <c r="R283" s="91">
        <v>188</v>
      </c>
      <c r="S283" s="91">
        <f t="shared" si="244"/>
        <v>0</v>
      </c>
      <c r="T283" s="91">
        <f t="shared" si="245"/>
        <v>45120</v>
      </c>
      <c r="U283" s="91">
        <f t="shared" si="246"/>
        <v>0</v>
      </c>
    </row>
    <row r="284" spans="2:22" s="54" customFormat="1" x14ac:dyDescent="0.25">
      <c r="B284" s="83">
        <v>271</v>
      </c>
      <c r="C284" s="84" t="s">
        <v>7</v>
      </c>
      <c r="D284" s="85" t="s">
        <v>8</v>
      </c>
      <c r="E284" s="81" t="s">
        <v>145</v>
      </c>
      <c r="F284" s="82" t="s">
        <v>219</v>
      </c>
      <c r="G284" s="91">
        <v>0</v>
      </c>
      <c r="H284" s="91">
        <v>15</v>
      </c>
      <c r="I284" s="94">
        <v>25</v>
      </c>
      <c r="J284" s="91">
        <v>25</v>
      </c>
      <c r="K284" s="91"/>
      <c r="L284" s="91"/>
      <c r="M284" s="91"/>
      <c r="N284" s="91">
        <f t="shared" si="243"/>
        <v>0</v>
      </c>
      <c r="O284" s="91">
        <v>30</v>
      </c>
      <c r="P284" s="91"/>
      <c r="R284" s="91">
        <v>188</v>
      </c>
      <c r="S284" s="91">
        <f t="shared" si="244"/>
        <v>0</v>
      </c>
      <c r="T284" s="91">
        <f t="shared" si="245"/>
        <v>5640</v>
      </c>
      <c r="U284" s="91">
        <f t="shared" si="246"/>
        <v>0</v>
      </c>
    </row>
    <row r="285" spans="2:22" x14ac:dyDescent="0.25">
      <c r="B285" s="83">
        <v>272</v>
      </c>
      <c r="C285" s="32" t="s">
        <v>7</v>
      </c>
      <c r="D285" s="33" t="s">
        <v>22</v>
      </c>
      <c r="E285" s="30" t="s">
        <v>145</v>
      </c>
      <c r="F285" s="31" t="s">
        <v>219</v>
      </c>
      <c r="G285" s="27">
        <v>400</v>
      </c>
      <c r="H285" s="27">
        <v>475</v>
      </c>
      <c r="I285" s="28">
        <v>250</v>
      </c>
      <c r="J285" s="27">
        <v>0</v>
      </c>
      <c r="K285" s="88">
        <v>0</v>
      </c>
      <c r="L285" s="88">
        <v>0</v>
      </c>
      <c r="M285" s="88">
        <v>0</v>
      </c>
      <c r="N285" s="88">
        <f t="shared" si="243"/>
        <v>0</v>
      </c>
      <c r="O285" s="88">
        <v>0</v>
      </c>
      <c r="P285" s="27">
        <v>0</v>
      </c>
      <c r="R285" s="88">
        <v>188</v>
      </c>
      <c r="S285" s="88">
        <f t="shared" si="244"/>
        <v>0</v>
      </c>
      <c r="T285" s="88">
        <f t="shared" si="245"/>
        <v>0</v>
      </c>
      <c r="U285" s="88">
        <f t="shared" si="246"/>
        <v>0</v>
      </c>
    </row>
    <row r="286" spans="2:22" x14ac:dyDescent="0.25">
      <c r="B286" s="83">
        <v>273</v>
      </c>
      <c r="C286" s="36" t="s">
        <v>23</v>
      </c>
      <c r="D286" s="73" t="s">
        <v>138</v>
      </c>
      <c r="E286" s="38" t="s">
        <v>145</v>
      </c>
      <c r="F286" s="68" t="s">
        <v>219</v>
      </c>
      <c r="G286" s="35">
        <v>5</v>
      </c>
      <c r="H286" s="35">
        <v>0</v>
      </c>
      <c r="I286" s="40">
        <v>0</v>
      </c>
      <c r="J286" s="35">
        <v>0</v>
      </c>
      <c r="K286" s="89">
        <v>0</v>
      </c>
      <c r="L286" s="89">
        <v>0</v>
      </c>
      <c r="M286" s="89">
        <v>0</v>
      </c>
      <c r="N286" s="35">
        <v>0</v>
      </c>
      <c r="O286" s="35">
        <v>0</v>
      </c>
      <c r="P286" s="35">
        <v>0</v>
      </c>
      <c r="Q286" s="41">
        <f>N286-O286</f>
        <v>0</v>
      </c>
      <c r="R286" s="89"/>
      <c r="S286" s="89">
        <f t="shared" si="244"/>
        <v>0</v>
      </c>
      <c r="T286" s="89">
        <f t="shared" si="245"/>
        <v>0</v>
      </c>
      <c r="U286" s="89">
        <f t="shared" si="246"/>
        <v>0</v>
      </c>
    </row>
    <row r="287" spans="2:22" x14ac:dyDescent="0.25">
      <c r="B287" s="83">
        <v>274</v>
      </c>
      <c r="C287" s="32" t="s">
        <v>7</v>
      </c>
      <c r="D287" s="33" t="s">
        <v>221</v>
      </c>
      <c r="E287" s="30" t="s">
        <v>145</v>
      </c>
      <c r="F287" s="31" t="s">
        <v>219</v>
      </c>
      <c r="G287" s="27">
        <v>10</v>
      </c>
      <c r="H287" s="27">
        <v>5</v>
      </c>
      <c r="I287" s="28">
        <v>0</v>
      </c>
      <c r="J287" s="27">
        <v>0</v>
      </c>
      <c r="K287" s="88">
        <v>0</v>
      </c>
      <c r="L287" s="88">
        <v>0</v>
      </c>
      <c r="M287" s="88">
        <v>0</v>
      </c>
      <c r="N287" s="88">
        <f t="shared" ref="N287" si="247">SUM(L287+M287)</f>
        <v>0</v>
      </c>
      <c r="O287" s="27">
        <v>0</v>
      </c>
      <c r="P287" s="27">
        <v>0</v>
      </c>
      <c r="R287" s="88">
        <v>189</v>
      </c>
      <c r="S287" s="88">
        <f t="shared" ref="S287:S290" si="248">N287*R287</f>
        <v>0</v>
      </c>
      <c r="T287" s="88">
        <f t="shared" ref="T287:T290" si="249">O287*R287</f>
        <v>0</v>
      </c>
      <c r="U287" s="88">
        <f t="shared" ref="U287:U290" si="250">P287*R287</f>
        <v>0</v>
      </c>
    </row>
    <row r="288" spans="2:22" x14ac:dyDescent="0.25">
      <c r="B288" s="83">
        <v>275</v>
      </c>
      <c r="C288" s="65" t="s">
        <v>7</v>
      </c>
      <c r="D288" s="66" t="s">
        <v>38</v>
      </c>
      <c r="E288" s="67" t="s">
        <v>145</v>
      </c>
      <c r="F288" s="68" t="s">
        <v>219</v>
      </c>
      <c r="G288" s="89">
        <v>10</v>
      </c>
      <c r="H288" s="89">
        <v>0</v>
      </c>
      <c r="I288" s="93">
        <v>0</v>
      </c>
      <c r="J288" s="89">
        <v>0</v>
      </c>
      <c r="K288" s="89">
        <v>0</v>
      </c>
      <c r="L288" s="89">
        <v>0</v>
      </c>
      <c r="M288" s="89">
        <v>0</v>
      </c>
      <c r="N288" s="89">
        <v>0</v>
      </c>
      <c r="O288" s="89">
        <v>0</v>
      </c>
      <c r="P288" s="89">
        <v>0</v>
      </c>
      <c r="R288" s="89"/>
      <c r="S288" s="89">
        <f t="shared" si="248"/>
        <v>0</v>
      </c>
      <c r="T288" s="89">
        <f t="shared" si="249"/>
        <v>0</v>
      </c>
      <c r="U288" s="89">
        <f t="shared" si="250"/>
        <v>0</v>
      </c>
    </row>
    <row r="289" spans="2:29" x14ac:dyDescent="0.25">
      <c r="B289" s="83">
        <v>276</v>
      </c>
      <c r="C289" s="65" t="s">
        <v>7</v>
      </c>
      <c r="D289" s="66" t="s">
        <v>222</v>
      </c>
      <c r="E289" s="67" t="s">
        <v>145</v>
      </c>
      <c r="F289" s="68" t="s">
        <v>219</v>
      </c>
      <c r="G289" s="89">
        <v>0</v>
      </c>
      <c r="H289" s="89">
        <v>0</v>
      </c>
      <c r="I289" s="93">
        <v>0</v>
      </c>
      <c r="J289" s="89">
        <v>0</v>
      </c>
      <c r="K289" s="89">
        <v>0</v>
      </c>
      <c r="L289" s="89">
        <v>0</v>
      </c>
      <c r="M289" s="89">
        <v>0</v>
      </c>
      <c r="N289" s="89">
        <v>0</v>
      </c>
      <c r="O289" s="89">
        <v>0</v>
      </c>
      <c r="P289" s="89">
        <v>0</v>
      </c>
      <c r="R289" s="89"/>
      <c r="S289" s="89">
        <f t="shared" si="248"/>
        <v>0</v>
      </c>
      <c r="T289" s="89">
        <f t="shared" si="249"/>
        <v>0</v>
      </c>
      <c r="U289" s="89">
        <f t="shared" si="250"/>
        <v>0</v>
      </c>
    </row>
    <row r="290" spans="2:29" x14ac:dyDescent="0.25">
      <c r="B290" s="83">
        <v>277</v>
      </c>
      <c r="C290" s="65" t="s">
        <v>23</v>
      </c>
      <c r="D290" s="66" t="s">
        <v>223</v>
      </c>
      <c r="E290" s="67" t="s">
        <v>145</v>
      </c>
      <c r="F290" s="68" t="s">
        <v>219</v>
      </c>
      <c r="G290" s="89">
        <v>0</v>
      </c>
      <c r="H290" s="89">
        <v>0</v>
      </c>
      <c r="I290" s="93">
        <v>0</v>
      </c>
      <c r="J290" s="89">
        <v>0</v>
      </c>
      <c r="K290" s="89">
        <v>0</v>
      </c>
      <c r="L290" s="89">
        <v>0</v>
      </c>
      <c r="M290" s="89">
        <v>0</v>
      </c>
      <c r="N290" s="89">
        <v>0</v>
      </c>
      <c r="O290" s="89">
        <v>0</v>
      </c>
      <c r="P290" s="89">
        <v>0</v>
      </c>
      <c r="Q290" s="41">
        <f>N290-O290</f>
        <v>0</v>
      </c>
      <c r="R290" s="89"/>
      <c r="S290" s="89">
        <f t="shared" si="248"/>
        <v>0</v>
      </c>
      <c r="T290" s="89">
        <f t="shared" si="249"/>
        <v>0</v>
      </c>
      <c r="U290" s="89">
        <f t="shared" si="250"/>
        <v>0</v>
      </c>
    </row>
    <row r="291" spans="2:29" x14ac:dyDescent="0.25">
      <c r="B291" s="83">
        <v>278</v>
      </c>
      <c r="C291" s="7" t="s">
        <v>7</v>
      </c>
      <c r="D291" s="61" t="s">
        <v>90</v>
      </c>
      <c r="E291" s="3" t="s">
        <v>145</v>
      </c>
      <c r="F291" s="31" t="s">
        <v>219</v>
      </c>
      <c r="G291" s="19">
        <v>50</v>
      </c>
      <c r="H291" s="21">
        <v>105</v>
      </c>
      <c r="I291" s="23">
        <v>25</v>
      </c>
      <c r="J291" s="25">
        <v>0</v>
      </c>
      <c r="K291" s="88">
        <v>0</v>
      </c>
      <c r="L291" s="88">
        <v>0</v>
      </c>
      <c r="M291" s="88">
        <v>0</v>
      </c>
      <c r="N291" s="88">
        <f t="shared" ref="N291" si="251">SUM(L291+M291)</f>
        <v>0</v>
      </c>
      <c r="O291" s="88">
        <v>25</v>
      </c>
      <c r="P291" s="27">
        <v>0</v>
      </c>
      <c r="R291" s="88">
        <v>1485</v>
      </c>
      <c r="S291" s="88">
        <f t="shared" ref="S291:S295" si="252">N291*R291</f>
        <v>0</v>
      </c>
      <c r="T291" s="88">
        <f t="shared" ref="T291:T292" si="253">O291*R291</f>
        <v>37125</v>
      </c>
      <c r="U291" s="88">
        <f t="shared" ref="U291:U292" si="254">P291*R291</f>
        <v>0</v>
      </c>
    </row>
    <row r="292" spans="2:29" x14ac:dyDescent="0.25">
      <c r="B292" s="83">
        <v>279</v>
      </c>
      <c r="C292" s="65" t="s">
        <v>69</v>
      </c>
      <c r="D292" s="66" t="s">
        <v>83</v>
      </c>
      <c r="E292" s="67" t="s">
        <v>145</v>
      </c>
      <c r="F292" s="68" t="s">
        <v>219</v>
      </c>
      <c r="G292" s="89">
        <v>0</v>
      </c>
      <c r="H292" s="89">
        <v>0</v>
      </c>
      <c r="I292" s="93">
        <v>0</v>
      </c>
      <c r="J292" s="89">
        <v>0</v>
      </c>
      <c r="K292" s="89">
        <v>0</v>
      </c>
      <c r="L292" s="89">
        <v>0</v>
      </c>
      <c r="M292" s="89">
        <v>0</v>
      </c>
      <c r="N292" s="89">
        <v>0</v>
      </c>
      <c r="O292" s="89">
        <v>0</v>
      </c>
      <c r="P292" s="89">
        <v>0</v>
      </c>
      <c r="R292" s="89"/>
      <c r="S292" s="89">
        <f t="shared" si="252"/>
        <v>0</v>
      </c>
      <c r="T292" s="89">
        <f t="shared" si="253"/>
        <v>0</v>
      </c>
      <c r="U292" s="89">
        <f t="shared" si="254"/>
        <v>0</v>
      </c>
    </row>
    <row r="293" spans="2:29" x14ac:dyDescent="0.25">
      <c r="B293" s="83">
        <v>280</v>
      </c>
      <c r="C293" s="32" t="s">
        <v>23</v>
      </c>
      <c r="D293" s="61" t="s">
        <v>224</v>
      </c>
      <c r="E293" s="30" t="s">
        <v>145</v>
      </c>
      <c r="F293" s="31" t="s">
        <v>219</v>
      </c>
      <c r="G293" s="27"/>
      <c r="H293" s="27"/>
      <c r="I293" s="28"/>
      <c r="J293" s="27">
        <v>5</v>
      </c>
      <c r="K293" s="88">
        <v>0</v>
      </c>
      <c r="L293" s="88">
        <v>0</v>
      </c>
      <c r="M293" s="88">
        <v>0</v>
      </c>
      <c r="N293" s="88">
        <f t="shared" ref="N293" si="255">SUM(L293+M293)</f>
        <v>0</v>
      </c>
      <c r="O293" s="27">
        <v>5</v>
      </c>
      <c r="P293" s="27">
        <v>0</v>
      </c>
      <c r="Q293" s="41">
        <f t="shared" ref="Q293:Q294" si="256">N293-O293</f>
        <v>-5</v>
      </c>
      <c r="R293" s="88">
        <v>200</v>
      </c>
      <c r="S293" s="88">
        <f t="shared" si="252"/>
        <v>0</v>
      </c>
      <c r="T293" s="88">
        <f t="shared" ref="T293:T295" si="257">O293*R293</f>
        <v>1000</v>
      </c>
      <c r="U293" s="88">
        <f t="shared" ref="U293:U295" si="258">P293*R293</f>
        <v>0</v>
      </c>
      <c r="V293" s="54" t="s">
        <v>729</v>
      </c>
    </row>
    <row r="294" spans="2:29" x14ac:dyDescent="0.25">
      <c r="B294" s="83">
        <v>281</v>
      </c>
      <c r="C294" s="36" t="s">
        <v>23</v>
      </c>
      <c r="D294" s="66" t="s">
        <v>225</v>
      </c>
      <c r="E294" s="38" t="s">
        <v>145</v>
      </c>
      <c r="F294" s="39" t="s">
        <v>219</v>
      </c>
      <c r="G294" s="35">
        <v>5</v>
      </c>
      <c r="H294" s="35">
        <v>0</v>
      </c>
      <c r="I294" s="40">
        <v>0</v>
      </c>
      <c r="J294" s="35">
        <v>0</v>
      </c>
      <c r="K294" s="89">
        <v>0</v>
      </c>
      <c r="L294" s="89">
        <v>0</v>
      </c>
      <c r="M294" s="89">
        <v>0</v>
      </c>
      <c r="N294" s="35">
        <v>0</v>
      </c>
      <c r="O294" s="35">
        <v>0</v>
      </c>
      <c r="P294" s="35">
        <v>0</v>
      </c>
      <c r="Q294" s="41">
        <f t="shared" si="256"/>
        <v>0</v>
      </c>
      <c r="R294" s="89"/>
      <c r="S294" s="89">
        <f t="shared" si="252"/>
        <v>0</v>
      </c>
      <c r="T294" s="89">
        <f t="shared" si="257"/>
        <v>0</v>
      </c>
      <c r="U294" s="89">
        <f t="shared" si="258"/>
        <v>0</v>
      </c>
    </row>
    <row r="295" spans="2:29" x14ac:dyDescent="0.25">
      <c r="B295" s="83">
        <v>282</v>
      </c>
      <c r="C295" s="65" t="s">
        <v>7</v>
      </c>
      <c r="D295" s="66" t="s">
        <v>209</v>
      </c>
      <c r="E295" s="67" t="s">
        <v>145</v>
      </c>
      <c r="F295" s="68" t="s">
        <v>219</v>
      </c>
      <c r="G295" s="89">
        <v>0</v>
      </c>
      <c r="H295" s="89">
        <v>0</v>
      </c>
      <c r="I295" s="93">
        <v>0</v>
      </c>
      <c r="J295" s="89">
        <v>0</v>
      </c>
      <c r="K295" s="89">
        <v>0</v>
      </c>
      <c r="L295" s="89">
        <v>0</v>
      </c>
      <c r="M295" s="89">
        <v>0</v>
      </c>
      <c r="N295" s="89">
        <v>0</v>
      </c>
      <c r="O295" s="89">
        <v>0</v>
      </c>
      <c r="P295" s="89">
        <v>0</v>
      </c>
      <c r="R295" s="89"/>
      <c r="S295" s="89">
        <f t="shared" si="252"/>
        <v>0</v>
      </c>
      <c r="T295" s="89">
        <f t="shared" si="257"/>
        <v>0</v>
      </c>
      <c r="U295" s="89">
        <f t="shared" si="258"/>
        <v>0</v>
      </c>
    </row>
    <row r="296" spans="2:29" s="54" customFormat="1" x14ac:dyDescent="0.25">
      <c r="B296" s="83">
        <v>283</v>
      </c>
      <c r="C296" s="84" t="s">
        <v>23</v>
      </c>
      <c r="D296" s="85" t="s">
        <v>99</v>
      </c>
      <c r="E296" s="81" t="s">
        <v>145</v>
      </c>
      <c r="F296" s="82" t="s">
        <v>219</v>
      </c>
      <c r="G296" s="91">
        <v>75</v>
      </c>
      <c r="H296" s="91">
        <v>325</v>
      </c>
      <c r="I296" s="94">
        <v>400</v>
      </c>
      <c r="J296" s="91">
        <v>200</v>
      </c>
      <c r="K296" s="91"/>
      <c r="L296" s="91"/>
      <c r="M296" s="91"/>
      <c r="N296" s="91">
        <f t="shared" ref="N296:N299" si="259">SUM(L296+M296)</f>
        <v>0</v>
      </c>
      <c r="O296" s="91">
        <v>200</v>
      </c>
      <c r="P296" s="91">
        <v>0</v>
      </c>
      <c r="Q296" s="41">
        <f>N296-O296</f>
        <v>-200</v>
      </c>
      <c r="R296" s="91">
        <v>172</v>
      </c>
      <c r="S296" s="91">
        <f t="shared" ref="S296:S301" si="260">N296*R296</f>
        <v>0</v>
      </c>
      <c r="T296" s="91">
        <f t="shared" ref="T296:T301" si="261">O296*R296</f>
        <v>34400</v>
      </c>
      <c r="U296" s="91">
        <f t="shared" ref="U296:U301" si="262">P296*R296</f>
        <v>0</v>
      </c>
      <c r="V296" s="54" t="s">
        <v>729</v>
      </c>
    </row>
    <row r="297" spans="2:29" s="54" customFormat="1" x14ac:dyDescent="0.25">
      <c r="B297" s="83">
        <v>284</v>
      </c>
      <c r="C297" s="84" t="s">
        <v>7</v>
      </c>
      <c r="D297" s="85" t="s">
        <v>214</v>
      </c>
      <c r="E297" s="81" t="s">
        <v>145</v>
      </c>
      <c r="F297" s="82" t="s">
        <v>219</v>
      </c>
      <c r="G297" s="91">
        <v>0</v>
      </c>
      <c r="H297" s="91">
        <v>5</v>
      </c>
      <c r="I297" s="94">
        <v>0</v>
      </c>
      <c r="J297" s="91">
        <v>0</v>
      </c>
      <c r="K297" s="91"/>
      <c r="L297" s="91"/>
      <c r="M297" s="91"/>
      <c r="N297" s="91">
        <f t="shared" si="259"/>
        <v>0</v>
      </c>
      <c r="O297" s="91">
        <v>0</v>
      </c>
      <c r="P297" s="91">
        <v>0</v>
      </c>
      <c r="R297" s="91">
        <v>211</v>
      </c>
      <c r="S297" s="91">
        <f t="shared" si="260"/>
        <v>0</v>
      </c>
      <c r="T297" s="91">
        <f t="shared" si="261"/>
        <v>0</v>
      </c>
      <c r="U297" s="91">
        <f t="shared" si="262"/>
        <v>0</v>
      </c>
    </row>
    <row r="298" spans="2:29" s="54" customFormat="1" x14ac:dyDescent="0.25">
      <c r="B298" s="83">
        <v>285</v>
      </c>
      <c r="C298" s="84" t="s">
        <v>23</v>
      </c>
      <c r="D298" s="85" t="s">
        <v>226</v>
      </c>
      <c r="E298" s="81" t="s">
        <v>145</v>
      </c>
      <c r="F298" s="82" t="s">
        <v>219</v>
      </c>
      <c r="G298" s="91"/>
      <c r="H298" s="91"/>
      <c r="I298" s="94">
        <v>35</v>
      </c>
      <c r="J298" s="91">
        <v>40</v>
      </c>
      <c r="K298" s="91"/>
      <c r="L298" s="91"/>
      <c r="M298" s="91"/>
      <c r="N298" s="91">
        <f t="shared" si="259"/>
        <v>0</v>
      </c>
      <c r="O298" s="91">
        <v>50</v>
      </c>
      <c r="P298" s="91">
        <v>0</v>
      </c>
      <c r="Q298" s="41">
        <f t="shared" ref="Q298:Q300" si="263">N298-O298</f>
        <v>-50</v>
      </c>
      <c r="R298" s="91">
        <v>228</v>
      </c>
      <c r="S298" s="91">
        <f t="shared" si="260"/>
        <v>0</v>
      </c>
      <c r="T298" s="91">
        <f t="shared" si="261"/>
        <v>11400</v>
      </c>
      <c r="U298" s="91">
        <f t="shared" si="262"/>
        <v>0</v>
      </c>
      <c r="V298" s="54" t="s">
        <v>729</v>
      </c>
    </row>
    <row r="299" spans="2:29" x14ac:dyDescent="0.25">
      <c r="B299" s="83">
        <v>286</v>
      </c>
      <c r="C299" s="32" t="s">
        <v>23</v>
      </c>
      <c r="D299" s="61" t="s">
        <v>227</v>
      </c>
      <c r="E299" s="30" t="s">
        <v>145</v>
      </c>
      <c r="F299" s="31" t="s">
        <v>219</v>
      </c>
      <c r="G299" s="27">
        <v>0</v>
      </c>
      <c r="H299" s="27">
        <v>0</v>
      </c>
      <c r="I299" s="28">
        <v>30</v>
      </c>
      <c r="J299" s="27">
        <v>0</v>
      </c>
      <c r="K299" s="88">
        <v>0</v>
      </c>
      <c r="L299" s="88">
        <v>0</v>
      </c>
      <c r="M299" s="88">
        <v>0</v>
      </c>
      <c r="N299" s="88">
        <f t="shared" si="259"/>
        <v>0</v>
      </c>
      <c r="O299" s="27">
        <v>0</v>
      </c>
      <c r="P299" s="27"/>
      <c r="Q299" s="41">
        <f t="shared" si="263"/>
        <v>0</v>
      </c>
      <c r="R299" s="88">
        <v>180</v>
      </c>
      <c r="S299" s="88">
        <f t="shared" si="260"/>
        <v>0</v>
      </c>
      <c r="T299" s="88">
        <f t="shared" si="261"/>
        <v>0</v>
      </c>
      <c r="U299" s="88">
        <f t="shared" si="262"/>
        <v>0</v>
      </c>
      <c r="V299" s="54" t="s">
        <v>729</v>
      </c>
    </row>
    <row r="300" spans="2:29" x14ac:dyDescent="0.25">
      <c r="B300" s="83">
        <v>287</v>
      </c>
      <c r="C300" s="65" t="s">
        <v>23</v>
      </c>
      <c r="D300" s="66" t="s">
        <v>228</v>
      </c>
      <c r="E300" s="67" t="s">
        <v>145</v>
      </c>
      <c r="F300" s="68" t="s">
        <v>219</v>
      </c>
      <c r="G300" s="89">
        <v>0</v>
      </c>
      <c r="H300" s="89">
        <v>0</v>
      </c>
      <c r="I300" s="93">
        <v>0</v>
      </c>
      <c r="J300" s="89">
        <v>0</v>
      </c>
      <c r="K300" s="89">
        <v>0</v>
      </c>
      <c r="L300" s="89">
        <v>0</v>
      </c>
      <c r="M300" s="89">
        <v>0</v>
      </c>
      <c r="N300" s="89">
        <v>0</v>
      </c>
      <c r="O300" s="89">
        <v>0</v>
      </c>
      <c r="P300" s="89">
        <v>0</v>
      </c>
      <c r="Q300" s="41">
        <f t="shared" si="263"/>
        <v>0</v>
      </c>
      <c r="R300" s="89"/>
      <c r="S300" s="89">
        <f t="shared" si="260"/>
        <v>0</v>
      </c>
      <c r="T300" s="89">
        <f t="shared" si="261"/>
        <v>0</v>
      </c>
      <c r="U300" s="89">
        <f t="shared" si="262"/>
        <v>0</v>
      </c>
    </row>
    <row r="301" spans="2:29" x14ac:dyDescent="0.25">
      <c r="B301" s="83">
        <v>288</v>
      </c>
      <c r="C301" s="36" t="s">
        <v>7</v>
      </c>
      <c r="D301" s="37" t="s">
        <v>132</v>
      </c>
      <c r="E301" s="38" t="s">
        <v>145</v>
      </c>
      <c r="F301" s="68" t="s">
        <v>219</v>
      </c>
      <c r="G301" s="35">
        <v>0</v>
      </c>
      <c r="H301" s="35">
        <v>0</v>
      </c>
      <c r="I301" s="40">
        <v>0</v>
      </c>
      <c r="J301" s="35">
        <v>0</v>
      </c>
      <c r="K301" s="89">
        <v>0</v>
      </c>
      <c r="L301" s="89">
        <v>0</v>
      </c>
      <c r="M301" s="89">
        <v>0</v>
      </c>
      <c r="N301" s="35">
        <v>0</v>
      </c>
      <c r="O301" s="35">
        <v>0</v>
      </c>
      <c r="P301" s="35">
        <v>0</v>
      </c>
      <c r="R301" s="89"/>
      <c r="S301" s="89">
        <f t="shared" si="260"/>
        <v>0</v>
      </c>
      <c r="T301" s="89">
        <f t="shared" si="261"/>
        <v>0</v>
      </c>
      <c r="U301" s="89">
        <f t="shared" si="262"/>
        <v>0</v>
      </c>
    </row>
    <row r="302" spans="2:29" x14ac:dyDescent="0.25">
      <c r="B302" s="83">
        <v>289</v>
      </c>
      <c r="C302" s="95" t="s">
        <v>7</v>
      </c>
      <c r="D302" s="96" t="s">
        <v>65</v>
      </c>
      <c r="E302" s="97" t="s">
        <v>145</v>
      </c>
      <c r="F302" s="98" t="s">
        <v>219</v>
      </c>
      <c r="G302" s="99">
        <v>0</v>
      </c>
      <c r="H302" s="99">
        <v>25</v>
      </c>
      <c r="I302" s="100">
        <v>40</v>
      </c>
      <c r="J302" s="99">
        <v>45</v>
      </c>
      <c r="K302" s="99"/>
      <c r="L302" s="99"/>
      <c r="M302" s="99"/>
      <c r="N302" s="99">
        <f t="shared" ref="N302:N304" si="264">SUM(L302+M302)</f>
        <v>0</v>
      </c>
      <c r="O302" s="99">
        <v>75</v>
      </c>
      <c r="P302" s="99"/>
      <c r="Q302" s="143"/>
      <c r="R302" s="99">
        <v>196</v>
      </c>
      <c r="S302" s="99">
        <f t="shared" ref="S302:S305" si="265">N302*R302</f>
        <v>0</v>
      </c>
      <c r="T302" s="99">
        <f t="shared" ref="T302:T305" si="266">O302*R302</f>
        <v>14700</v>
      </c>
      <c r="U302" s="99">
        <f t="shared" ref="U302:U305" si="267">P302*R302</f>
        <v>0</v>
      </c>
      <c r="V302" s="143"/>
      <c r="W302" s="143"/>
      <c r="X302" s="143"/>
      <c r="Y302" s="143"/>
      <c r="Z302" s="143"/>
      <c r="AA302" s="143"/>
      <c r="AB302" s="143"/>
      <c r="AC302" s="143"/>
    </row>
    <row r="303" spans="2:29" x14ac:dyDescent="0.25">
      <c r="B303" s="83">
        <v>290</v>
      </c>
      <c r="C303" s="59" t="s">
        <v>23</v>
      </c>
      <c r="D303" s="61" t="s">
        <v>212</v>
      </c>
      <c r="E303" s="55" t="s">
        <v>145</v>
      </c>
      <c r="F303" s="57" t="s">
        <v>219</v>
      </c>
      <c r="G303" s="88">
        <v>0</v>
      </c>
      <c r="H303" s="88">
        <v>0</v>
      </c>
      <c r="I303" s="92">
        <v>15</v>
      </c>
      <c r="J303" s="88">
        <v>0</v>
      </c>
      <c r="K303" s="88">
        <v>0</v>
      </c>
      <c r="L303" s="88">
        <v>0</v>
      </c>
      <c r="M303" s="88">
        <v>0</v>
      </c>
      <c r="N303" s="88">
        <f t="shared" si="264"/>
        <v>0</v>
      </c>
      <c r="O303" s="88">
        <v>0</v>
      </c>
      <c r="P303" s="88">
        <v>0</v>
      </c>
      <c r="Q303" s="41">
        <f t="shared" ref="Q303:Q305" si="268">N303-O303</f>
        <v>0</v>
      </c>
      <c r="R303" s="88">
        <v>207</v>
      </c>
      <c r="S303" s="88">
        <f t="shared" si="265"/>
        <v>0</v>
      </c>
      <c r="T303" s="88">
        <f t="shared" si="266"/>
        <v>0</v>
      </c>
      <c r="U303" s="88">
        <f t="shared" si="267"/>
        <v>0</v>
      </c>
      <c r="V303" s="54" t="s">
        <v>729</v>
      </c>
    </row>
    <row r="304" spans="2:29" x14ac:dyDescent="0.25">
      <c r="B304" s="83">
        <v>291</v>
      </c>
      <c r="C304" s="95" t="s">
        <v>23</v>
      </c>
      <c r="D304" s="96" t="s">
        <v>212</v>
      </c>
      <c r="E304" s="97" t="s">
        <v>145</v>
      </c>
      <c r="F304" s="98" t="s">
        <v>219</v>
      </c>
      <c r="G304" s="99">
        <v>0</v>
      </c>
      <c r="H304" s="99">
        <v>10</v>
      </c>
      <c r="I304" s="100">
        <v>0</v>
      </c>
      <c r="J304" s="99">
        <v>5</v>
      </c>
      <c r="K304" s="99"/>
      <c r="L304" s="99"/>
      <c r="M304" s="99"/>
      <c r="N304" s="99">
        <f t="shared" si="264"/>
        <v>0</v>
      </c>
      <c r="O304" s="99">
        <v>10</v>
      </c>
      <c r="P304" s="99"/>
      <c r="Q304" s="144">
        <f t="shared" si="268"/>
        <v>-10</v>
      </c>
      <c r="R304" s="99">
        <v>207</v>
      </c>
      <c r="S304" s="99">
        <f t="shared" si="265"/>
        <v>0</v>
      </c>
      <c r="T304" s="99">
        <f t="shared" si="266"/>
        <v>2070</v>
      </c>
      <c r="U304" s="99">
        <f t="shared" si="267"/>
        <v>0</v>
      </c>
      <c r="V304" s="143" t="s">
        <v>729</v>
      </c>
      <c r="W304" s="143"/>
      <c r="X304" s="143"/>
      <c r="Y304" s="143"/>
      <c r="Z304" s="143"/>
      <c r="AA304" s="143"/>
      <c r="AB304" s="143"/>
      <c r="AC304" s="143"/>
    </row>
    <row r="305" spans="2:29" x14ac:dyDescent="0.25">
      <c r="B305" s="83">
        <v>292</v>
      </c>
      <c r="C305" s="65" t="s">
        <v>23</v>
      </c>
      <c r="D305" s="66" t="s">
        <v>212</v>
      </c>
      <c r="E305" s="67" t="s">
        <v>145</v>
      </c>
      <c r="F305" s="68" t="s">
        <v>219</v>
      </c>
      <c r="G305" s="89">
        <v>0</v>
      </c>
      <c r="H305" s="89">
        <v>0</v>
      </c>
      <c r="I305" s="93">
        <v>0</v>
      </c>
      <c r="J305" s="89">
        <v>0</v>
      </c>
      <c r="K305" s="89">
        <v>0</v>
      </c>
      <c r="L305" s="89">
        <v>0</v>
      </c>
      <c r="M305" s="89">
        <v>0</v>
      </c>
      <c r="N305" s="89">
        <v>0</v>
      </c>
      <c r="O305" s="89">
        <v>0</v>
      </c>
      <c r="P305" s="89">
        <v>0</v>
      </c>
      <c r="Q305" s="41">
        <f t="shared" si="268"/>
        <v>0</v>
      </c>
      <c r="R305" s="89"/>
      <c r="S305" s="89">
        <f t="shared" si="265"/>
        <v>0</v>
      </c>
      <c r="T305" s="89">
        <f t="shared" si="266"/>
        <v>0</v>
      </c>
      <c r="U305" s="89">
        <f t="shared" si="267"/>
        <v>0</v>
      </c>
    </row>
    <row r="306" spans="2:29" x14ac:dyDescent="0.25">
      <c r="B306" s="83">
        <v>293</v>
      </c>
      <c r="C306" s="59" t="s">
        <v>7</v>
      </c>
      <c r="D306" s="61" t="s">
        <v>135</v>
      </c>
      <c r="E306" s="55" t="s">
        <v>145</v>
      </c>
      <c r="F306" s="57" t="s">
        <v>219</v>
      </c>
      <c r="G306" s="88"/>
      <c r="H306" s="88">
        <v>5</v>
      </c>
      <c r="I306" s="92">
        <v>0</v>
      </c>
      <c r="J306" s="88">
        <v>0</v>
      </c>
      <c r="K306" s="88">
        <v>0</v>
      </c>
      <c r="L306" s="88">
        <v>0</v>
      </c>
      <c r="M306" s="88">
        <v>0</v>
      </c>
      <c r="N306" s="88">
        <f t="shared" ref="N306:N318" si="269">SUM(L306+M306)</f>
        <v>0</v>
      </c>
      <c r="O306" s="88">
        <v>0</v>
      </c>
      <c r="P306" s="88">
        <v>0</v>
      </c>
      <c r="R306" s="88">
        <v>188</v>
      </c>
      <c r="S306" s="88">
        <f t="shared" ref="S306:S319" si="270">N306*R306</f>
        <v>0</v>
      </c>
      <c r="T306" s="88">
        <f t="shared" ref="T306:T319" si="271">O306*R306</f>
        <v>0</v>
      </c>
      <c r="U306" s="88">
        <f t="shared" ref="U306:U319" si="272">P306*R306</f>
        <v>0</v>
      </c>
    </row>
    <row r="307" spans="2:29" x14ac:dyDescent="0.25">
      <c r="B307" s="83">
        <v>294</v>
      </c>
      <c r="C307" s="32" t="s">
        <v>23</v>
      </c>
      <c r="D307" s="33" t="s">
        <v>154</v>
      </c>
      <c r="E307" s="30" t="s">
        <v>145</v>
      </c>
      <c r="F307" s="57" t="s">
        <v>219</v>
      </c>
      <c r="G307" s="27">
        <v>275</v>
      </c>
      <c r="H307" s="27">
        <v>110</v>
      </c>
      <c r="I307" s="28">
        <v>80</v>
      </c>
      <c r="J307" s="27">
        <v>50</v>
      </c>
      <c r="K307" s="88">
        <v>0</v>
      </c>
      <c r="L307" s="88">
        <v>0</v>
      </c>
      <c r="M307" s="88">
        <v>0</v>
      </c>
      <c r="N307" s="88">
        <f t="shared" si="269"/>
        <v>0</v>
      </c>
      <c r="O307" s="27">
        <v>50</v>
      </c>
      <c r="P307" s="27">
        <v>0</v>
      </c>
      <c r="Q307" s="41">
        <f t="shared" ref="Q307:Q314" si="273">N307-O307</f>
        <v>-50</v>
      </c>
      <c r="R307" s="88">
        <v>175</v>
      </c>
      <c r="S307" s="88">
        <f t="shared" si="270"/>
        <v>0</v>
      </c>
      <c r="T307" s="88">
        <f t="shared" si="271"/>
        <v>8750</v>
      </c>
      <c r="U307" s="88">
        <f t="shared" si="272"/>
        <v>0</v>
      </c>
      <c r="V307" s="54" t="s">
        <v>729</v>
      </c>
    </row>
    <row r="308" spans="2:29" x14ac:dyDescent="0.25">
      <c r="B308" s="83">
        <v>295</v>
      </c>
      <c r="C308" s="95" t="s">
        <v>23</v>
      </c>
      <c r="D308" s="96" t="s">
        <v>229</v>
      </c>
      <c r="E308" s="97" t="s">
        <v>145</v>
      </c>
      <c r="F308" s="98" t="s">
        <v>219</v>
      </c>
      <c r="G308" s="99">
        <v>25</v>
      </c>
      <c r="H308" s="99">
        <v>50</v>
      </c>
      <c r="I308" s="100">
        <v>25</v>
      </c>
      <c r="J308" s="99">
        <v>0</v>
      </c>
      <c r="K308" s="99"/>
      <c r="L308" s="99"/>
      <c r="M308" s="99"/>
      <c r="N308" s="99">
        <f t="shared" si="269"/>
        <v>0</v>
      </c>
      <c r="O308" s="99">
        <v>30</v>
      </c>
      <c r="P308" s="99"/>
      <c r="Q308" s="144">
        <f t="shared" si="273"/>
        <v>-30</v>
      </c>
      <c r="R308" s="99">
        <v>200</v>
      </c>
      <c r="S308" s="99">
        <f t="shared" si="270"/>
        <v>0</v>
      </c>
      <c r="T308" s="99">
        <f t="shared" si="271"/>
        <v>6000</v>
      </c>
      <c r="U308" s="99">
        <f t="shared" si="272"/>
        <v>0</v>
      </c>
      <c r="V308" s="143" t="s">
        <v>729</v>
      </c>
      <c r="W308" s="143"/>
      <c r="X308" s="143"/>
      <c r="Y308" s="143"/>
      <c r="Z308" s="143"/>
      <c r="AA308" s="143"/>
      <c r="AB308" s="143"/>
      <c r="AC308" s="143"/>
    </row>
    <row r="309" spans="2:29" x14ac:dyDescent="0.25">
      <c r="B309" s="83">
        <v>296</v>
      </c>
      <c r="C309" s="95" t="s">
        <v>23</v>
      </c>
      <c r="D309" s="96" t="s">
        <v>87</v>
      </c>
      <c r="E309" s="97" t="s">
        <v>145</v>
      </c>
      <c r="F309" s="98" t="s">
        <v>219</v>
      </c>
      <c r="G309" s="99">
        <v>5</v>
      </c>
      <c r="H309" s="99">
        <v>5</v>
      </c>
      <c r="I309" s="100">
        <v>25</v>
      </c>
      <c r="J309" s="99">
        <v>25</v>
      </c>
      <c r="K309" s="99"/>
      <c r="L309" s="99"/>
      <c r="M309" s="99"/>
      <c r="N309" s="99">
        <f t="shared" si="269"/>
        <v>0</v>
      </c>
      <c r="O309" s="99">
        <v>30</v>
      </c>
      <c r="P309" s="99">
        <v>20</v>
      </c>
      <c r="Q309" s="144">
        <f t="shared" si="273"/>
        <v>-30</v>
      </c>
      <c r="R309" s="99">
        <v>217</v>
      </c>
      <c r="S309" s="99">
        <f t="shared" si="270"/>
        <v>0</v>
      </c>
      <c r="T309" s="99">
        <f t="shared" si="271"/>
        <v>6510</v>
      </c>
      <c r="U309" s="99">
        <f t="shared" si="272"/>
        <v>4340</v>
      </c>
      <c r="V309" s="143" t="s">
        <v>729</v>
      </c>
      <c r="W309" s="143"/>
      <c r="X309" s="143"/>
      <c r="Y309" s="143"/>
      <c r="Z309" s="143"/>
      <c r="AA309" s="143"/>
      <c r="AB309" s="143"/>
      <c r="AC309" s="143"/>
    </row>
    <row r="310" spans="2:29" x14ac:dyDescent="0.25">
      <c r="B310" s="83">
        <v>297</v>
      </c>
      <c r="C310" s="95" t="s">
        <v>23</v>
      </c>
      <c r="D310" s="96" t="s">
        <v>75</v>
      </c>
      <c r="E310" s="97" t="s">
        <v>145</v>
      </c>
      <c r="F310" s="98" t="s">
        <v>230</v>
      </c>
      <c r="G310" s="99"/>
      <c r="H310" s="99"/>
      <c r="I310" s="100"/>
      <c r="J310" s="99">
        <v>0</v>
      </c>
      <c r="K310" s="99"/>
      <c r="L310" s="99"/>
      <c r="M310" s="99"/>
      <c r="N310" s="99">
        <f t="shared" si="269"/>
        <v>0</v>
      </c>
      <c r="O310" s="99"/>
      <c r="P310" s="99">
        <v>30</v>
      </c>
      <c r="Q310" s="144">
        <f t="shared" si="273"/>
        <v>0</v>
      </c>
      <c r="R310" s="99">
        <v>180</v>
      </c>
      <c r="S310" s="99">
        <f t="shared" si="270"/>
        <v>0</v>
      </c>
      <c r="T310" s="99">
        <f t="shared" si="271"/>
        <v>0</v>
      </c>
      <c r="U310" s="99">
        <f t="shared" si="272"/>
        <v>5400</v>
      </c>
      <c r="V310" s="143" t="s">
        <v>727</v>
      </c>
      <c r="W310" s="143"/>
      <c r="X310" s="143"/>
      <c r="Y310" s="143"/>
      <c r="Z310" s="143"/>
      <c r="AA310" s="143"/>
      <c r="AB310" s="143"/>
      <c r="AC310" s="143"/>
    </row>
    <row r="311" spans="2:29" x14ac:dyDescent="0.25">
      <c r="B311" s="83">
        <v>298</v>
      </c>
      <c r="C311" s="95" t="s">
        <v>23</v>
      </c>
      <c r="D311" s="96" t="s">
        <v>231</v>
      </c>
      <c r="E311" s="97" t="s">
        <v>145</v>
      </c>
      <c r="F311" s="98" t="s">
        <v>230</v>
      </c>
      <c r="G311" s="99"/>
      <c r="H311" s="99"/>
      <c r="I311" s="100"/>
      <c r="J311" s="99">
        <v>0</v>
      </c>
      <c r="K311" s="99"/>
      <c r="L311" s="99"/>
      <c r="M311" s="99"/>
      <c r="N311" s="99">
        <f t="shared" si="269"/>
        <v>0</v>
      </c>
      <c r="O311" s="99">
        <v>0</v>
      </c>
      <c r="P311" s="99">
        <v>50</v>
      </c>
      <c r="Q311" s="144">
        <f t="shared" si="273"/>
        <v>0</v>
      </c>
      <c r="R311" s="99">
        <v>228</v>
      </c>
      <c r="S311" s="99">
        <f t="shared" si="270"/>
        <v>0</v>
      </c>
      <c r="T311" s="99">
        <f t="shared" si="271"/>
        <v>0</v>
      </c>
      <c r="U311" s="99">
        <f t="shared" si="272"/>
        <v>11400</v>
      </c>
      <c r="V311" s="143" t="s">
        <v>727</v>
      </c>
      <c r="W311" s="143"/>
      <c r="X311" s="143"/>
      <c r="Y311" s="143"/>
      <c r="Z311" s="143"/>
      <c r="AA311" s="143"/>
      <c r="AB311" s="143"/>
      <c r="AC311" s="143"/>
    </row>
    <row r="312" spans="2:29" x14ac:dyDescent="0.25">
      <c r="B312" s="83">
        <v>299</v>
      </c>
      <c r="C312" s="95" t="s">
        <v>23</v>
      </c>
      <c r="D312" s="96" t="s">
        <v>99</v>
      </c>
      <c r="E312" s="97" t="s">
        <v>145</v>
      </c>
      <c r="F312" s="98" t="s">
        <v>230</v>
      </c>
      <c r="G312" s="99"/>
      <c r="H312" s="99"/>
      <c r="I312" s="100"/>
      <c r="J312" s="99">
        <v>0</v>
      </c>
      <c r="K312" s="99"/>
      <c r="L312" s="99"/>
      <c r="M312" s="99"/>
      <c r="N312" s="99">
        <f t="shared" si="269"/>
        <v>0</v>
      </c>
      <c r="O312" s="99"/>
      <c r="P312" s="99">
        <v>300</v>
      </c>
      <c r="Q312" s="144">
        <f t="shared" si="273"/>
        <v>0</v>
      </c>
      <c r="R312" s="99">
        <v>172</v>
      </c>
      <c r="S312" s="99">
        <f t="shared" si="270"/>
        <v>0</v>
      </c>
      <c r="T312" s="99">
        <f t="shared" si="271"/>
        <v>0</v>
      </c>
      <c r="U312" s="99">
        <f t="shared" si="272"/>
        <v>51600</v>
      </c>
      <c r="V312" s="143" t="s">
        <v>727</v>
      </c>
      <c r="W312" s="143"/>
      <c r="X312" s="143"/>
      <c r="Y312" s="143"/>
      <c r="Z312" s="143"/>
      <c r="AA312" s="143"/>
      <c r="AB312" s="143"/>
      <c r="AC312" s="143"/>
    </row>
    <row r="313" spans="2:29" x14ac:dyDescent="0.25">
      <c r="B313" s="83">
        <v>300</v>
      </c>
      <c r="C313" s="95" t="s">
        <v>23</v>
      </c>
      <c r="D313" s="96" t="s">
        <v>212</v>
      </c>
      <c r="E313" s="97" t="s">
        <v>145</v>
      </c>
      <c r="F313" s="98" t="s">
        <v>230</v>
      </c>
      <c r="G313" s="99"/>
      <c r="H313" s="99"/>
      <c r="I313" s="100"/>
      <c r="J313" s="99">
        <v>0</v>
      </c>
      <c r="K313" s="99"/>
      <c r="L313" s="99"/>
      <c r="M313" s="99"/>
      <c r="N313" s="99">
        <f t="shared" si="269"/>
        <v>0</v>
      </c>
      <c r="O313" s="99">
        <v>0</v>
      </c>
      <c r="P313" s="99">
        <v>20</v>
      </c>
      <c r="Q313" s="144">
        <f t="shared" si="273"/>
        <v>0</v>
      </c>
      <c r="R313" s="99">
        <v>207</v>
      </c>
      <c r="S313" s="99">
        <f t="shared" si="270"/>
        <v>0</v>
      </c>
      <c r="T313" s="99">
        <f t="shared" si="271"/>
        <v>0</v>
      </c>
      <c r="U313" s="99">
        <f t="shared" si="272"/>
        <v>4140</v>
      </c>
      <c r="V313" s="143" t="s">
        <v>727</v>
      </c>
      <c r="W313" s="143"/>
      <c r="X313" s="143"/>
      <c r="Y313" s="143"/>
      <c r="Z313" s="143"/>
      <c r="AA313" s="143"/>
      <c r="AB313" s="143"/>
      <c r="AC313" s="143"/>
    </row>
    <row r="314" spans="2:29" x14ac:dyDescent="0.25">
      <c r="B314" s="83">
        <v>301</v>
      </c>
      <c r="C314" s="95" t="s">
        <v>23</v>
      </c>
      <c r="D314" s="96" t="s">
        <v>154</v>
      </c>
      <c r="E314" s="97" t="s">
        <v>145</v>
      </c>
      <c r="F314" s="98" t="s">
        <v>230</v>
      </c>
      <c r="G314" s="99"/>
      <c r="H314" s="99"/>
      <c r="I314" s="100"/>
      <c r="J314" s="99">
        <v>0</v>
      </c>
      <c r="K314" s="99"/>
      <c r="L314" s="99"/>
      <c r="M314" s="99"/>
      <c r="N314" s="99">
        <f t="shared" si="269"/>
        <v>0</v>
      </c>
      <c r="O314" s="99"/>
      <c r="P314" s="99">
        <v>25</v>
      </c>
      <c r="Q314" s="144">
        <f t="shared" si="273"/>
        <v>0</v>
      </c>
      <c r="R314" s="99">
        <v>175</v>
      </c>
      <c r="S314" s="99">
        <f t="shared" si="270"/>
        <v>0</v>
      </c>
      <c r="T314" s="99">
        <f t="shared" si="271"/>
        <v>0</v>
      </c>
      <c r="U314" s="99">
        <f t="shared" si="272"/>
        <v>4375</v>
      </c>
      <c r="V314" s="143" t="s">
        <v>727</v>
      </c>
      <c r="W314" s="143"/>
      <c r="X314" s="143"/>
      <c r="Y314" s="143"/>
      <c r="Z314" s="143"/>
      <c r="AA314" s="143"/>
      <c r="AB314" s="143"/>
      <c r="AC314" s="143"/>
    </row>
    <row r="315" spans="2:29" x14ac:dyDescent="0.25">
      <c r="B315" s="83">
        <v>302</v>
      </c>
      <c r="C315" s="32" t="s">
        <v>7</v>
      </c>
      <c r="D315" s="61" t="s">
        <v>90</v>
      </c>
      <c r="E315" s="30" t="s">
        <v>145</v>
      </c>
      <c r="F315" s="57" t="s">
        <v>233</v>
      </c>
      <c r="G315" s="27">
        <v>5</v>
      </c>
      <c r="H315" s="27">
        <v>5</v>
      </c>
      <c r="I315" s="28">
        <v>0</v>
      </c>
      <c r="J315" s="27">
        <v>0</v>
      </c>
      <c r="K315" s="88">
        <v>0</v>
      </c>
      <c r="L315" s="88">
        <v>0</v>
      </c>
      <c r="M315" s="88">
        <v>0</v>
      </c>
      <c r="N315" s="88">
        <f t="shared" si="269"/>
        <v>0</v>
      </c>
      <c r="O315" s="27">
        <v>0</v>
      </c>
      <c r="P315" s="27">
        <v>0</v>
      </c>
      <c r="R315" s="88">
        <v>690</v>
      </c>
      <c r="S315" s="88">
        <f t="shared" si="270"/>
        <v>0</v>
      </c>
      <c r="T315" s="88">
        <f t="shared" si="271"/>
        <v>0</v>
      </c>
      <c r="U315" s="88">
        <f t="shared" si="272"/>
        <v>0</v>
      </c>
    </row>
    <row r="316" spans="2:29" x14ac:dyDescent="0.25">
      <c r="B316" s="83">
        <v>303</v>
      </c>
      <c r="C316" s="32" t="s">
        <v>7</v>
      </c>
      <c r="D316" s="61" t="s">
        <v>90</v>
      </c>
      <c r="E316" s="30" t="s">
        <v>145</v>
      </c>
      <c r="F316" s="57" t="s">
        <v>234</v>
      </c>
      <c r="G316" s="27"/>
      <c r="H316" s="27">
        <v>0</v>
      </c>
      <c r="I316" s="28">
        <v>5</v>
      </c>
      <c r="J316" s="27">
        <v>10</v>
      </c>
      <c r="K316" s="88">
        <v>0</v>
      </c>
      <c r="L316" s="88">
        <v>0</v>
      </c>
      <c r="M316" s="88">
        <v>0</v>
      </c>
      <c r="N316" s="88">
        <f t="shared" si="269"/>
        <v>0</v>
      </c>
      <c r="O316" s="88">
        <v>10</v>
      </c>
      <c r="P316" s="27">
        <v>0</v>
      </c>
      <c r="R316" s="88">
        <v>716</v>
      </c>
      <c r="S316" s="88">
        <f t="shared" si="270"/>
        <v>0</v>
      </c>
      <c r="T316" s="88">
        <f t="shared" si="271"/>
        <v>7160</v>
      </c>
      <c r="U316" s="88">
        <f t="shared" si="272"/>
        <v>0</v>
      </c>
    </row>
    <row r="317" spans="2:29" x14ac:dyDescent="0.25">
      <c r="B317" s="83">
        <v>304</v>
      </c>
      <c r="C317" s="95" t="s">
        <v>17</v>
      </c>
      <c r="D317" s="96" t="s">
        <v>30</v>
      </c>
      <c r="E317" s="97" t="s">
        <v>145</v>
      </c>
      <c r="F317" s="98" t="s">
        <v>235</v>
      </c>
      <c r="G317" s="99"/>
      <c r="H317" s="99">
        <v>7</v>
      </c>
      <c r="I317" s="100">
        <v>7</v>
      </c>
      <c r="J317" s="99">
        <v>3</v>
      </c>
      <c r="K317" s="99"/>
      <c r="L317" s="99"/>
      <c r="M317" s="99"/>
      <c r="N317" s="99">
        <f t="shared" si="269"/>
        <v>0</v>
      </c>
      <c r="O317" s="99">
        <v>6</v>
      </c>
      <c r="P317" s="99">
        <v>3</v>
      </c>
      <c r="Q317" s="143"/>
      <c r="R317" s="99">
        <v>2010</v>
      </c>
      <c r="S317" s="99">
        <f t="shared" si="270"/>
        <v>0</v>
      </c>
      <c r="T317" s="99">
        <f t="shared" si="271"/>
        <v>12060</v>
      </c>
      <c r="U317" s="99">
        <f t="shared" si="272"/>
        <v>6030</v>
      </c>
      <c r="V317" s="143"/>
      <c r="W317" s="143"/>
      <c r="X317" s="143"/>
      <c r="Y317" s="143"/>
      <c r="Z317" s="143"/>
      <c r="AA317" s="143"/>
      <c r="AB317" s="143"/>
      <c r="AC317" s="143"/>
    </row>
    <row r="318" spans="2:29" x14ac:dyDescent="0.25">
      <c r="B318" s="83">
        <v>305</v>
      </c>
      <c r="C318" s="32" t="s">
        <v>7</v>
      </c>
      <c r="D318" s="34" t="s">
        <v>52</v>
      </c>
      <c r="E318" s="30" t="s">
        <v>145</v>
      </c>
      <c r="F318" s="57" t="s">
        <v>235</v>
      </c>
      <c r="G318" s="27">
        <v>0</v>
      </c>
      <c r="H318" s="27">
        <v>0</v>
      </c>
      <c r="I318" s="28">
        <v>1</v>
      </c>
      <c r="J318" s="27">
        <v>0</v>
      </c>
      <c r="K318" s="88">
        <v>0</v>
      </c>
      <c r="L318" s="88">
        <v>0</v>
      </c>
      <c r="M318" s="88">
        <v>0</v>
      </c>
      <c r="N318" s="88">
        <f t="shared" si="269"/>
        <v>0</v>
      </c>
      <c r="O318" s="27">
        <v>0</v>
      </c>
      <c r="P318" s="27">
        <v>0</v>
      </c>
      <c r="R318" s="88">
        <v>3300</v>
      </c>
      <c r="S318" s="88">
        <f t="shared" si="270"/>
        <v>0</v>
      </c>
      <c r="T318" s="88">
        <f t="shared" si="271"/>
        <v>0</v>
      </c>
      <c r="U318" s="88">
        <f t="shared" si="272"/>
        <v>0</v>
      </c>
    </row>
    <row r="319" spans="2:29" x14ac:dyDescent="0.25">
      <c r="B319" s="83">
        <v>306</v>
      </c>
      <c r="C319" s="65" t="s">
        <v>7</v>
      </c>
      <c r="D319" s="73" t="s">
        <v>65</v>
      </c>
      <c r="E319" s="67" t="s">
        <v>145</v>
      </c>
      <c r="F319" s="68" t="s">
        <v>235</v>
      </c>
      <c r="G319" s="89">
        <v>0</v>
      </c>
      <c r="H319" s="89">
        <v>0</v>
      </c>
      <c r="I319" s="93">
        <v>0</v>
      </c>
      <c r="J319" s="89">
        <v>0</v>
      </c>
      <c r="K319" s="89">
        <v>0</v>
      </c>
      <c r="L319" s="89">
        <v>0</v>
      </c>
      <c r="M319" s="89">
        <v>0</v>
      </c>
      <c r="N319" s="89">
        <v>0</v>
      </c>
      <c r="O319" s="89">
        <v>0</v>
      </c>
      <c r="P319" s="89">
        <v>0</v>
      </c>
      <c r="R319" s="89"/>
      <c r="S319" s="89">
        <f t="shared" si="270"/>
        <v>0</v>
      </c>
      <c r="T319" s="89">
        <f t="shared" si="271"/>
        <v>0</v>
      </c>
      <c r="U319" s="89">
        <f t="shared" si="272"/>
        <v>0</v>
      </c>
    </row>
    <row r="320" spans="2:29" x14ac:dyDescent="0.25">
      <c r="B320" s="83">
        <v>307</v>
      </c>
      <c r="C320" s="32" t="s">
        <v>7</v>
      </c>
      <c r="D320" s="63" t="s">
        <v>191</v>
      </c>
      <c r="E320" s="30" t="s">
        <v>145</v>
      </c>
      <c r="F320" s="57" t="s">
        <v>235</v>
      </c>
      <c r="G320" s="27"/>
      <c r="H320" s="27"/>
      <c r="I320" s="28">
        <v>1</v>
      </c>
      <c r="J320" s="27">
        <v>2</v>
      </c>
      <c r="K320" s="88">
        <v>0</v>
      </c>
      <c r="L320" s="88">
        <v>0</v>
      </c>
      <c r="M320" s="88">
        <v>0</v>
      </c>
      <c r="N320" s="88">
        <f t="shared" ref="N320" si="274">SUM(L320+M320)</f>
        <v>0</v>
      </c>
      <c r="O320" s="27">
        <v>2</v>
      </c>
      <c r="P320" s="27">
        <v>2</v>
      </c>
      <c r="R320" s="88">
        <v>3025</v>
      </c>
      <c r="S320" s="88">
        <f t="shared" ref="S320:S321" si="275">N320*R320</f>
        <v>0</v>
      </c>
      <c r="T320" s="88">
        <f t="shared" ref="T320:T321" si="276">O320*R320</f>
        <v>6050</v>
      </c>
      <c r="U320" s="88">
        <f t="shared" ref="U320:U321" si="277">P320*R320</f>
        <v>6050</v>
      </c>
      <c r="V320" s="1" t="s">
        <v>727</v>
      </c>
    </row>
    <row r="321" spans="2:29" x14ac:dyDescent="0.25">
      <c r="B321" s="83">
        <v>308</v>
      </c>
      <c r="C321" s="65" t="s">
        <v>7</v>
      </c>
      <c r="D321" s="66" t="s">
        <v>38</v>
      </c>
      <c r="E321" s="67" t="s">
        <v>236</v>
      </c>
      <c r="F321" s="68" t="s">
        <v>237</v>
      </c>
      <c r="G321" s="89">
        <v>0</v>
      </c>
      <c r="H321" s="89">
        <v>0</v>
      </c>
      <c r="I321" s="93">
        <v>0</v>
      </c>
      <c r="J321" s="89">
        <v>0</v>
      </c>
      <c r="K321" s="89">
        <v>0</v>
      </c>
      <c r="L321" s="89">
        <v>0</v>
      </c>
      <c r="M321" s="89">
        <v>0</v>
      </c>
      <c r="N321" s="89">
        <v>0</v>
      </c>
      <c r="O321" s="89">
        <v>0</v>
      </c>
      <c r="P321" s="89">
        <v>0</v>
      </c>
      <c r="R321" s="89"/>
      <c r="S321" s="89">
        <f t="shared" si="275"/>
        <v>0</v>
      </c>
      <c r="T321" s="89">
        <f t="shared" si="276"/>
        <v>0</v>
      </c>
      <c r="U321" s="89">
        <f t="shared" si="277"/>
        <v>0</v>
      </c>
    </row>
    <row r="322" spans="2:29" x14ac:dyDescent="0.25">
      <c r="B322" s="83">
        <v>309</v>
      </c>
      <c r="C322" s="32" t="s">
        <v>23</v>
      </c>
      <c r="D322" s="33" t="s">
        <v>225</v>
      </c>
      <c r="E322" s="30" t="s">
        <v>236</v>
      </c>
      <c r="F322" s="57" t="s">
        <v>237</v>
      </c>
      <c r="G322" s="27"/>
      <c r="H322" s="27"/>
      <c r="I322" s="28">
        <v>25</v>
      </c>
      <c r="J322" s="27">
        <v>0</v>
      </c>
      <c r="K322" s="88">
        <v>0</v>
      </c>
      <c r="L322" s="88">
        <v>0</v>
      </c>
      <c r="M322" s="88">
        <v>0</v>
      </c>
      <c r="N322" s="88">
        <f t="shared" ref="N322:N327" si="278">SUM(L322+M322)</f>
        <v>0</v>
      </c>
      <c r="O322" s="27">
        <v>0</v>
      </c>
      <c r="P322" s="27">
        <v>0</v>
      </c>
      <c r="Q322" s="41">
        <f>N322-O322</f>
        <v>0</v>
      </c>
      <c r="R322" s="88">
        <v>235</v>
      </c>
      <c r="S322" s="88">
        <f t="shared" ref="S322:S330" si="279">N322*R322</f>
        <v>0</v>
      </c>
      <c r="T322" s="88">
        <f t="shared" ref="T322:T330" si="280">O322*R322</f>
        <v>0</v>
      </c>
      <c r="U322" s="88">
        <f t="shared" ref="U322:U330" si="281">P322*R322</f>
        <v>0</v>
      </c>
      <c r="V322" s="1" t="s">
        <v>741</v>
      </c>
    </row>
    <row r="323" spans="2:29" x14ac:dyDescent="0.25">
      <c r="B323" s="83">
        <v>310</v>
      </c>
      <c r="C323" s="95" t="s">
        <v>7</v>
      </c>
      <c r="D323" s="96" t="s">
        <v>14</v>
      </c>
      <c r="E323" s="97" t="s">
        <v>236</v>
      </c>
      <c r="F323" s="98" t="s">
        <v>237</v>
      </c>
      <c r="G323" s="99">
        <v>25</v>
      </c>
      <c r="H323" s="99">
        <v>0</v>
      </c>
      <c r="I323" s="100">
        <v>0</v>
      </c>
      <c r="J323" s="99">
        <v>50</v>
      </c>
      <c r="K323" s="99"/>
      <c r="L323" s="99"/>
      <c r="M323" s="99"/>
      <c r="N323" s="99">
        <f t="shared" si="278"/>
        <v>0</v>
      </c>
      <c r="O323" s="99">
        <v>75</v>
      </c>
      <c r="P323" s="99">
        <v>50</v>
      </c>
      <c r="Q323" s="143"/>
      <c r="R323" s="99">
        <v>205</v>
      </c>
      <c r="S323" s="99">
        <f t="shared" si="279"/>
        <v>0</v>
      </c>
      <c r="T323" s="99">
        <f t="shared" si="280"/>
        <v>15375</v>
      </c>
      <c r="U323" s="99">
        <f t="shared" si="281"/>
        <v>10250</v>
      </c>
      <c r="V323" s="143" t="s">
        <v>727</v>
      </c>
      <c r="W323" s="143"/>
      <c r="X323" s="143"/>
      <c r="Y323" s="143"/>
      <c r="Z323" s="143"/>
      <c r="AA323" s="143"/>
      <c r="AB323" s="143"/>
      <c r="AC323" s="143"/>
    </row>
    <row r="324" spans="2:29" x14ac:dyDescent="0.25">
      <c r="B324" s="83">
        <v>311</v>
      </c>
      <c r="C324" s="32" t="s">
        <v>7</v>
      </c>
      <c r="D324" s="61" t="s">
        <v>65</v>
      </c>
      <c r="E324" s="30" t="s">
        <v>236</v>
      </c>
      <c r="F324" s="57" t="s">
        <v>237</v>
      </c>
      <c r="G324" s="27">
        <v>50</v>
      </c>
      <c r="H324" s="27">
        <v>250</v>
      </c>
      <c r="I324" s="28">
        <v>125</v>
      </c>
      <c r="J324" s="27">
        <v>300</v>
      </c>
      <c r="K324" s="88">
        <v>0</v>
      </c>
      <c r="L324" s="88">
        <v>0</v>
      </c>
      <c r="M324" s="88">
        <v>0</v>
      </c>
      <c r="N324" s="88">
        <f t="shared" si="278"/>
        <v>0</v>
      </c>
      <c r="O324" s="88">
        <v>350</v>
      </c>
      <c r="P324" s="27">
        <v>200</v>
      </c>
      <c r="R324" s="88">
        <v>195</v>
      </c>
      <c r="S324" s="88">
        <f t="shared" si="279"/>
        <v>0</v>
      </c>
      <c r="T324" s="88">
        <f t="shared" si="280"/>
        <v>68250</v>
      </c>
      <c r="U324" s="88">
        <f t="shared" si="281"/>
        <v>39000</v>
      </c>
      <c r="V324" s="54" t="s">
        <v>727</v>
      </c>
    </row>
    <row r="325" spans="2:29" x14ac:dyDescent="0.25">
      <c r="B325" s="83">
        <v>312</v>
      </c>
      <c r="C325" s="95" t="s">
        <v>23</v>
      </c>
      <c r="D325" s="96" t="s">
        <v>59</v>
      </c>
      <c r="E325" s="97" t="s">
        <v>236</v>
      </c>
      <c r="F325" s="98" t="s">
        <v>238</v>
      </c>
      <c r="G325" s="99">
        <v>25</v>
      </c>
      <c r="H325" s="99">
        <v>0</v>
      </c>
      <c r="I325" s="100">
        <v>0</v>
      </c>
      <c r="J325" s="99">
        <v>50</v>
      </c>
      <c r="K325" s="99"/>
      <c r="L325" s="99"/>
      <c r="M325" s="99"/>
      <c r="N325" s="99">
        <f t="shared" si="278"/>
        <v>0</v>
      </c>
      <c r="O325" s="99">
        <v>50</v>
      </c>
      <c r="P325" s="99">
        <v>25</v>
      </c>
      <c r="Q325" s="144">
        <f>N325-O325</f>
        <v>-50</v>
      </c>
      <c r="R325" s="99">
        <v>119</v>
      </c>
      <c r="S325" s="99">
        <f t="shared" si="279"/>
        <v>0</v>
      </c>
      <c r="T325" s="99">
        <f t="shared" si="280"/>
        <v>5950</v>
      </c>
      <c r="U325" s="99">
        <f t="shared" si="281"/>
        <v>2975</v>
      </c>
      <c r="V325" s="143" t="s">
        <v>727</v>
      </c>
      <c r="W325" s="143"/>
      <c r="X325" s="143"/>
      <c r="Y325" s="143"/>
      <c r="Z325" s="143"/>
      <c r="AA325" s="143"/>
      <c r="AB325" s="143"/>
      <c r="AC325" s="143"/>
    </row>
    <row r="326" spans="2:29" x14ac:dyDescent="0.25">
      <c r="B326" s="83">
        <v>313</v>
      </c>
      <c r="C326" s="95" t="s">
        <v>7</v>
      </c>
      <c r="D326" s="96" t="s">
        <v>8</v>
      </c>
      <c r="E326" s="97" t="s">
        <v>236</v>
      </c>
      <c r="F326" s="98" t="s">
        <v>238</v>
      </c>
      <c r="G326" s="99"/>
      <c r="H326" s="99">
        <v>25</v>
      </c>
      <c r="I326" s="100">
        <v>75</v>
      </c>
      <c r="J326" s="99">
        <v>100</v>
      </c>
      <c r="K326" s="99"/>
      <c r="L326" s="99"/>
      <c r="M326" s="99"/>
      <c r="N326" s="99">
        <f t="shared" si="278"/>
        <v>0</v>
      </c>
      <c r="O326" s="99">
        <v>125</v>
      </c>
      <c r="P326" s="99">
        <v>50</v>
      </c>
      <c r="Q326" s="143"/>
      <c r="R326" s="99">
        <v>128</v>
      </c>
      <c r="S326" s="99">
        <f t="shared" si="279"/>
        <v>0</v>
      </c>
      <c r="T326" s="99">
        <f t="shared" si="280"/>
        <v>16000</v>
      </c>
      <c r="U326" s="99">
        <f t="shared" si="281"/>
        <v>6400</v>
      </c>
      <c r="V326" s="143" t="s">
        <v>727</v>
      </c>
      <c r="W326" s="143"/>
      <c r="X326" s="143"/>
      <c r="Y326" s="143"/>
      <c r="Z326" s="143"/>
      <c r="AA326" s="143"/>
      <c r="AB326" s="143"/>
      <c r="AC326" s="143"/>
    </row>
    <row r="327" spans="2:29" x14ac:dyDescent="0.25">
      <c r="B327" s="83">
        <v>314</v>
      </c>
      <c r="C327" s="32" t="s">
        <v>23</v>
      </c>
      <c r="D327" s="61" t="s">
        <v>138</v>
      </c>
      <c r="E327" s="30" t="s">
        <v>236</v>
      </c>
      <c r="F327" s="57" t="s">
        <v>238</v>
      </c>
      <c r="G327" s="27">
        <v>0</v>
      </c>
      <c r="H327" s="27">
        <v>25</v>
      </c>
      <c r="I327" s="28">
        <v>0</v>
      </c>
      <c r="J327" s="27">
        <v>25</v>
      </c>
      <c r="K327" s="88">
        <v>0</v>
      </c>
      <c r="L327" s="88">
        <v>0</v>
      </c>
      <c r="M327" s="88">
        <v>0</v>
      </c>
      <c r="N327" s="88">
        <f t="shared" si="278"/>
        <v>0</v>
      </c>
      <c r="O327" s="27">
        <v>25</v>
      </c>
      <c r="P327" s="27">
        <v>25</v>
      </c>
      <c r="Q327" s="41">
        <f>N327-O327</f>
        <v>-25</v>
      </c>
      <c r="R327" s="88">
        <v>121</v>
      </c>
      <c r="S327" s="88">
        <f t="shared" si="279"/>
        <v>0</v>
      </c>
      <c r="T327" s="88">
        <f t="shared" si="280"/>
        <v>3025</v>
      </c>
      <c r="U327" s="88">
        <f t="shared" si="281"/>
        <v>3025</v>
      </c>
      <c r="V327" s="1" t="s">
        <v>727</v>
      </c>
    </row>
    <row r="328" spans="2:29" x14ac:dyDescent="0.25">
      <c r="B328" s="83">
        <v>315</v>
      </c>
      <c r="C328" s="65" t="s">
        <v>7</v>
      </c>
      <c r="D328" s="66" t="s">
        <v>168</v>
      </c>
      <c r="E328" s="67" t="s">
        <v>236</v>
      </c>
      <c r="F328" s="68" t="s">
        <v>238</v>
      </c>
      <c r="G328" s="89">
        <v>0</v>
      </c>
      <c r="H328" s="89">
        <v>0</v>
      </c>
      <c r="I328" s="93">
        <v>0</v>
      </c>
      <c r="J328" s="89">
        <v>0</v>
      </c>
      <c r="K328" s="89">
        <v>0</v>
      </c>
      <c r="L328" s="89">
        <v>0</v>
      </c>
      <c r="M328" s="89">
        <v>0</v>
      </c>
      <c r="N328" s="89">
        <v>0</v>
      </c>
      <c r="O328" s="89">
        <v>0</v>
      </c>
      <c r="P328" s="89">
        <v>0</v>
      </c>
      <c r="R328" s="89"/>
      <c r="S328" s="89">
        <f t="shared" si="279"/>
        <v>0</v>
      </c>
      <c r="T328" s="89">
        <f t="shared" si="280"/>
        <v>0</v>
      </c>
      <c r="U328" s="89">
        <f t="shared" si="281"/>
        <v>0</v>
      </c>
    </row>
    <row r="329" spans="2:29" x14ac:dyDescent="0.25">
      <c r="B329" s="83">
        <v>316</v>
      </c>
      <c r="C329" s="65" t="s">
        <v>23</v>
      </c>
      <c r="D329" s="66" t="s">
        <v>189</v>
      </c>
      <c r="E329" s="67" t="s">
        <v>236</v>
      </c>
      <c r="F329" s="68" t="s">
        <v>238</v>
      </c>
      <c r="G329" s="89">
        <v>0</v>
      </c>
      <c r="H329" s="89">
        <v>0</v>
      </c>
      <c r="I329" s="93">
        <v>0</v>
      </c>
      <c r="J329" s="89">
        <v>0</v>
      </c>
      <c r="K329" s="89">
        <v>0</v>
      </c>
      <c r="L329" s="89">
        <v>0</v>
      </c>
      <c r="M329" s="89">
        <v>0</v>
      </c>
      <c r="N329" s="89">
        <v>0</v>
      </c>
      <c r="O329" s="89">
        <v>0</v>
      </c>
      <c r="P329" s="89">
        <v>0</v>
      </c>
      <c r="Q329" s="41">
        <f>N329-O329</f>
        <v>0</v>
      </c>
      <c r="R329" s="89"/>
      <c r="S329" s="89">
        <f t="shared" si="279"/>
        <v>0</v>
      </c>
      <c r="T329" s="89">
        <f t="shared" si="280"/>
        <v>0</v>
      </c>
      <c r="U329" s="89">
        <f t="shared" si="281"/>
        <v>0</v>
      </c>
    </row>
    <row r="330" spans="2:29" x14ac:dyDescent="0.25">
      <c r="B330" s="83">
        <v>317</v>
      </c>
      <c r="C330" s="65" t="s">
        <v>7</v>
      </c>
      <c r="D330" s="66" t="s">
        <v>239</v>
      </c>
      <c r="E330" s="67" t="s">
        <v>236</v>
      </c>
      <c r="F330" s="68" t="s">
        <v>238</v>
      </c>
      <c r="G330" s="89">
        <v>0</v>
      </c>
      <c r="H330" s="89">
        <v>0</v>
      </c>
      <c r="I330" s="93">
        <v>0</v>
      </c>
      <c r="J330" s="89">
        <v>0</v>
      </c>
      <c r="K330" s="89">
        <v>0</v>
      </c>
      <c r="L330" s="89">
        <v>0</v>
      </c>
      <c r="M330" s="89">
        <v>0</v>
      </c>
      <c r="N330" s="89">
        <v>0</v>
      </c>
      <c r="O330" s="89">
        <v>0</v>
      </c>
      <c r="P330" s="89">
        <v>0</v>
      </c>
      <c r="R330" s="89"/>
      <c r="S330" s="89">
        <f t="shared" si="279"/>
        <v>0</v>
      </c>
      <c r="T330" s="89">
        <f t="shared" si="280"/>
        <v>0</v>
      </c>
      <c r="U330" s="89">
        <f t="shared" si="281"/>
        <v>0</v>
      </c>
    </row>
    <row r="331" spans="2:29" x14ac:dyDescent="0.25">
      <c r="B331" s="83">
        <v>318</v>
      </c>
      <c r="C331" s="59" t="s">
        <v>7</v>
      </c>
      <c r="D331" s="61" t="s">
        <v>132</v>
      </c>
      <c r="E331" s="55" t="s">
        <v>236</v>
      </c>
      <c r="F331" s="57" t="s">
        <v>238</v>
      </c>
      <c r="G331" s="88">
        <v>0</v>
      </c>
      <c r="H331" s="88">
        <v>0</v>
      </c>
      <c r="I331" s="92">
        <v>50</v>
      </c>
      <c r="J331" s="88">
        <v>0</v>
      </c>
      <c r="K331" s="88">
        <v>0</v>
      </c>
      <c r="L331" s="88">
        <v>0</v>
      </c>
      <c r="M331" s="88">
        <v>0</v>
      </c>
      <c r="N331" s="88">
        <f t="shared" ref="N331" si="282">SUM(L331+M331)</f>
        <v>0</v>
      </c>
      <c r="O331" s="88">
        <v>50</v>
      </c>
      <c r="P331" s="88">
        <v>0</v>
      </c>
      <c r="R331" s="88">
        <v>116</v>
      </c>
      <c r="S331" s="88">
        <f t="shared" ref="S331:S342" si="283">N331*R331</f>
        <v>0</v>
      </c>
      <c r="T331" s="88">
        <f t="shared" ref="T331:T332" si="284">O331*R331</f>
        <v>5800</v>
      </c>
      <c r="U331" s="88">
        <f t="shared" ref="U331:U332" si="285">P331*R331</f>
        <v>0</v>
      </c>
      <c r="V331" s="54" t="s">
        <v>727</v>
      </c>
    </row>
    <row r="332" spans="2:29" x14ac:dyDescent="0.25">
      <c r="B332" s="83">
        <v>319</v>
      </c>
      <c r="C332" s="65" t="s">
        <v>23</v>
      </c>
      <c r="D332" s="66" t="s">
        <v>240</v>
      </c>
      <c r="E332" s="67" t="s">
        <v>236</v>
      </c>
      <c r="F332" s="68" t="s">
        <v>238</v>
      </c>
      <c r="G332" s="89">
        <v>25</v>
      </c>
      <c r="H332" s="89">
        <v>0</v>
      </c>
      <c r="I332" s="93">
        <v>0</v>
      </c>
      <c r="J332" s="89">
        <v>0</v>
      </c>
      <c r="K332" s="89">
        <v>0</v>
      </c>
      <c r="L332" s="89">
        <v>0</v>
      </c>
      <c r="M332" s="89">
        <v>0</v>
      </c>
      <c r="N332" s="89">
        <v>0</v>
      </c>
      <c r="O332" s="89">
        <v>0</v>
      </c>
      <c r="P332" s="89">
        <v>0</v>
      </c>
      <c r="Q332" s="41">
        <f>N332-O332</f>
        <v>0</v>
      </c>
      <c r="R332" s="89"/>
      <c r="S332" s="89">
        <f t="shared" si="283"/>
        <v>0</v>
      </c>
      <c r="T332" s="89">
        <f t="shared" si="284"/>
        <v>0</v>
      </c>
      <c r="U332" s="89">
        <f t="shared" si="285"/>
        <v>0</v>
      </c>
    </row>
    <row r="333" spans="2:29" x14ac:dyDescent="0.25">
      <c r="B333" s="83">
        <v>320</v>
      </c>
      <c r="C333" s="95" t="s">
        <v>7</v>
      </c>
      <c r="D333" s="96" t="s">
        <v>14</v>
      </c>
      <c r="E333" s="97" t="s">
        <v>236</v>
      </c>
      <c r="F333" s="98" t="s">
        <v>238</v>
      </c>
      <c r="G333" s="99"/>
      <c r="H333" s="99"/>
      <c r="I333" s="100"/>
      <c r="J333" s="99">
        <v>0</v>
      </c>
      <c r="K333" s="99"/>
      <c r="L333" s="99"/>
      <c r="M333" s="99"/>
      <c r="N333" s="99">
        <f t="shared" ref="N333:N334" si="286">SUM(L333+M333)</f>
        <v>0</v>
      </c>
      <c r="O333" s="99">
        <v>0</v>
      </c>
      <c r="P333" s="99"/>
      <c r="Q333" s="143"/>
      <c r="R333" s="99">
        <v>117</v>
      </c>
      <c r="S333" s="99">
        <f t="shared" si="283"/>
        <v>0</v>
      </c>
      <c r="T333" s="99">
        <f t="shared" ref="T333:T336" si="287">O333*R333</f>
        <v>0</v>
      </c>
      <c r="U333" s="99">
        <f t="shared" ref="U333:U336" si="288">P333*R333</f>
        <v>0</v>
      </c>
      <c r="V333" s="143" t="s">
        <v>727</v>
      </c>
      <c r="W333" s="143"/>
      <c r="X333" s="143"/>
      <c r="Y333" s="143"/>
      <c r="Z333" s="143"/>
      <c r="AA333" s="143"/>
      <c r="AB333" s="143"/>
      <c r="AC333" s="143"/>
    </row>
    <row r="334" spans="2:29" x14ac:dyDescent="0.25">
      <c r="B334" s="83">
        <v>321</v>
      </c>
      <c r="C334" s="84" t="s">
        <v>7</v>
      </c>
      <c r="D334" s="85" t="s">
        <v>126</v>
      </c>
      <c r="E334" s="81" t="s">
        <v>236</v>
      </c>
      <c r="F334" s="82" t="s">
        <v>241</v>
      </c>
      <c r="G334" s="91">
        <v>13</v>
      </c>
      <c r="H334" s="91">
        <v>0</v>
      </c>
      <c r="I334" s="94">
        <v>0</v>
      </c>
      <c r="J334" s="91">
        <v>0</v>
      </c>
      <c r="K334" s="91">
        <v>0</v>
      </c>
      <c r="L334" s="91">
        <v>0</v>
      </c>
      <c r="M334" s="91">
        <v>0</v>
      </c>
      <c r="N334" s="88">
        <f t="shared" si="286"/>
        <v>0</v>
      </c>
      <c r="O334" s="91">
        <v>25</v>
      </c>
      <c r="P334" s="91">
        <v>0</v>
      </c>
      <c r="Q334" s="54"/>
      <c r="R334" s="91">
        <v>135</v>
      </c>
      <c r="S334" s="91">
        <f t="shared" si="283"/>
        <v>0</v>
      </c>
      <c r="T334" s="91">
        <f t="shared" si="287"/>
        <v>3375</v>
      </c>
      <c r="U334" s="91">
        <f t="shared" si="288"/>
        <v>0</v>
      </c>
      <c r="V334" s="54" t="s">
        <v>758</v>
      </c>
    </row>
    <row r="335" spans="2:29" x14ac:dyDescent="0.25">
      <c r="B335" s="83">
        <v>322</v>
      </c>
      <c r="C335" s="36" t="s">
        <v>7</v>
      </c>
      <c r="D335" s="37" t="s">
        <v>11</v>
      </c>
      <c r="E335" s="38" t="s">
        <v>236</v>
      </c>
      <c r="F335" s="68" t="s">
        <v>241</v>
      </c>
      <c r="G335" s="35">
        <v>10</v>
      </c>
      <c r="H335" s="35">
        <v>0</v>
      </c>
      <c r="I335" s="40">
        <v>0</v>
      </c>
      <c r="J335" s="35">
        <v>0</v>
      </c>
      <c r="K335" s="89">
        <v>0</v>
      </c>
      <c r="L335" s="89">
        <v>0</v>
      </c>
      <c r="M335" s="89">
        <v>0</v>
      </c>
      <c r="N335" s="35">
        <v>0</v>
      </c>
      <c r="O335" s="35">
        <v>0</v>
      </c>
      <c r="P335" s="35">
        <v>0</v>
      </c>
      <c r="R335" s="89"/>
      <c r="S335" s="89">
        <f t="shared" si="283"/>
        <v>0</v>
      </c>
      <c r="T335" s="89">
        <f t="shared" si="287"/>
        <v>0</v>
      </c>
      <c r="U335" s="89">
        <f t="shared" si="288"/>
        <v>0</v>
      </c>
    </row>
    <row r="336" spans="2:29" x14ac:dyDescent="0.25">
      <c r="B336" s="83">
        <v>323</v>
      </c>
      <c r="C336" s="65" t="s">
        <v>23</v>
      </c>
      <c r="D336" s="66" t="s">
        <v>138</v>
      </c>
      <c r="E336" s="67" t="s">
        <v>236</v>
      </c>
      <c r="F336" s="68" t="s">
        <v>241</v>
      </c>
      <c r="G336" s="89">
        <v>0</v>
      </c>
      <c r="H336" s="89">
        <v>0</v>
      </c>
      <c r="I336" s="93">
        <v>0</v>
      </c>
      <c r="J336" s="89">
        <v>0</v>
      </c>
      <c r="K336" s="89">
        <v>0</v>
      </c>
      <c r="L336" s="89">
        <v>0</v>
      </c>
      <c r="M336" s="89">
        <v>0</v>
      </c>
      <c r="N336" s="89">
        <v>0</v>
      </c>
      <c r="O336" s="89">
        <v>0</v>
      </c>
      <c r="P336" s="89">
        <v>0</v>
      </c>
      <c r="Q336" s="41">
        <f t="shared" ref="Q336:Q337" si="289">N336-O336</f>
        <v>0</v>
      </c>
      <c r="R336" s="89"/>
      <c r="S336" s="89">
        <f t="shared" si="283"/>
        <v>0</v>
      </c>
      <c r="T336" s="89">
        <f t="shared" si="287"/>
        <v>0</v>
      </c>
      <c r="U336" s="89">
        <f t="shared" si="288"/>
        <v>0</v>
      </c>
    </row>
    <row r="337" spans="2:29" x14ac:dyDescent="0.25">
      <c r="B337" s="83">
        <v>324</v>
      </c>
      <c r="C337" s="59" t="s">
        <v>23</v>
      </c>
      <c r="D337" s="61" t="s">
        <v>94</v>
      </c>
      <c r="E337" s="55" t="s">
        <v>236</v>
      </c>
      <c r="F337" s="57" t="s">
        <v>241</v>
      </c>
      <c r="G337" s="88"/>
      <c r="H337" s="88"/>
      <c r="I337" s="92"/>
      <c r="J337" s="88">
        <v>25</v>
      </c>
      <c r="K337" s="88">
        <v>0</v>
      </c>
      <c r="L337" s="88">
        <v>0</v>
      </c>
      <c r="M337" s="88">
        <v>0</v>
      </c>
      <c r="N337" s="88">
        <f t="shared" ref="N337" si="290">SUM(L337+M337)</f>
        <v>0</v>
      </c>
      <c r="O337" s="88">
        <v>25</v>
      </c>
      <c r="P337" s="88">
        <v>0</v>
      </c>
      <c r="Q337" s="41">
        <f t="shared" si="289"/>
        <v>-25</v>
      </c>
      <c r="R337" s="88">
        <v>154</v>
      </c>
      <c r="S337" s="88">
        <f t="shared" si="283"/>
        <v>0</v>
      </c>
      <c r="T337" s="88">
        <f t="shared" ref="T337:T339" si="291">O337*R337</f>
        <v>3850</v>
      </c>
      <c r="U337" s="88">
        <f t="shared" ref="U337:U339" si="292">P337*R337</f>
        <v>0</v>
      </c>
      <c r="V337" s="1" t="s">
        <v>727</v>
      </c>
    </row>
    <row r="338" spans="2:29" x14ac:dyDescent="0.25">
      <c r="B338" s="83">
        <v>325</v>
      </c>
      <c r="C338" s="65" t="s">
        <v>7</v>
      </c>
      <c r="D338" s="66" t="s">
        <v>242</v>
      </c>
      <c r="E338" s="67" t="s">
        <v>236</v>
      </c>
      <c r="F338" s="68" t="s">
        <v>241</v>
      </c>
      <c r="G338" s="89">
        <v>2</v>
      </c>
      <c r="H338" s="89">
        <v>0</v>
      </c>
      <c r="I338" s="93">
        <v>0</v>
      </c>
      <c r="J338" s="89">
        <v>0</v>
      </c>
      <c r="K338" s="89">
        <v>0</v>
      </c>
      <c r="L338" s="89">
        <v>0</v>
      </c>
      <c r="M338" s="89">
        <v>0</v>
      </c>
      <c r="N338" s="89">
        <v>0</v>
      </c>
      <c r="O338" s="89">
        <v>0</v>
      </c>
      <c r="P338" s="89">
        <v>0</v>
      </c>
      <c r="R338" s="89"/>
      <c r="S338" s="89">
        <f t="shared" si="283"/>
        <v>0</v>
      </c>
      <c r="T338" s="89">
        <f t="shared" si="291"/>
        <v>0</v>
      </c>
      <c r="U338" s="89">
        <f t="shared" si="292"/>
        <v>0</v>
      </c>
    </row>
    <row r="339" spans="2:29" x14ac:dyDescent="0.25">
      <c r="B339" s="83">
        <v>326</v>
      </c>
      <c r="C339" s="65" t="s">
        <v>7</v>
      </c>
      <c r="D339" s="66" t="s">
        <v>168</v>
      </c>
      <c r="E339" s="67" t="s">
        <v>236</v>
      </c>
      <c r="F339" s="68" t="s">
        <v>241</v>
      </c>
      <c r="G339" s="89">
        <v>0</v>
      </c>
      <c r="H339" s="89">
        <v>0</v>
      </c>
      <c r="I339" s="93">
        <v>0</v>
      </c>
      <c r="J339" s="89">
        <v>0</v>
      </c>
      <c r="K339" s="89">
        <v>0</v>
      </c>
      <c r="L339" s="89">
        <v>0</v>
      </c>
      <c r="M339" s="89">
        <v>0</v>
      </c>
      <c r="N339" s="89">
        <v>0</v>
      </c>
      <c r="O339" s="89">
        <v>0</v>
      </c>
      <c r="P339" s="89">
        <v>0</v>
      </c>
      <c r="R339" s="89"/>
      <c r="S339" s="89">
        <f t="shared" si="283"/>
        <v>0</v>
      </c>
      <c r="T339" s="89">
        <f t="shared" si="291"/>
        <v>0</v>
      </c>
      <c r="U339" s="89">
        <f t="shared" si="292"/>
        <v>0</v>
      </c>
    </row>
    <row r="340" spans="2:29" x14ac:dyDescent="0.25">
      <c r="B340" s="83">
        <v>327</v>
      </c>
      <c r="C340" s="59" t="s">
        <v>23</v>
      </c>
      <c r="D340" s="61" t="s">
        <v>243</v>
      </c>
      <c r="E340" s="55" t="s">
        <v>236</v>
      </c>
      <c r="F340" s="57" t="s">
        <v>241</v>
      </c>
      <c r="G340" s="88">
        <v>5</v>
      </c>
      <c r="H340" s="88">
        <v>25</v>
      </c>
      <c r="I340" s="92">
        <v>0</v>
      </c>
      <c r="J340" s="88">
        <v>25</v>
      </c>
      <c r="K340" s="88">
        <v>0</v>
      </c>
      <c r="L340" s="88">
        <v>0</v>
      </c>
      <c r="M340" s="88">
        <v>0</v>
      </c>
      <c r="N340" s="88">
        <f t="shared" ref="N340" si="293">SUM(L340+M340)</f>
        <v>0</v>
      </c>
      <c r="O340" s="88">
        <v>75</v>
      </c>
      <c r="P340" s="88">
        <v>25</v>
      </c>
      <c r="Q340" s="41">
        <f t="shared" ref="Q340:Q341" si="294">N340-O340</f>
        <v>-75</v>
      </c>
      <c r="R340" s="88">
        <v>146</v>
      </c>
      <c r="S340" s="88">
        <f t="shared" si="283"/>
        <v>0</v>
      </c>
      <c r="T340" s="88">
        <f t="shared" ref="T340:T342" si="295">O340*R340</f>
        <v>10950</v>
      </c>
      <c r="U340" s="88">
        <f t="shared" ref="U340:U342" si="296">P340*R340</f>
        <v>3650</v>
      </c>
      <c r="V340" s="1" t="s">
        <v>727</v>
      </c>
    </row>
    <row r="341" spans="2:29" x14ac:dyDescent="0.25">
      <c r="B341" s="83">
        <v>328</v>
      </c>
      <c r="C341" s="36" t="s">
        <v>23</v>
      </c>
      <c r="D341" s="37" t="s">
        <v>99</v>
      </c>
      <c r="E341" s="38" t="s">
        <v>236</v>
      </c>
      <c r="F341" s="68" t="s">
        <v>241</v>
      </c>
      <c r="G341" s="35">
        <v>25</v>
      </c>
      <c r="H341" s="35">
        <v>0</v>
      </c>
      <c r="I341" s="40">
        <v>0</v>
      </c>
      <c r="J341" s="35">
        <v>0</v>
      </c>
      <c r="K341" s="89">
        <v>0</v>
      </c>
      <c r="L341" s="89">
        <v>0</v>
      </c>
      <c r="M341" s="89">
        <v>0</v>
      </c>
      <c r="N341" s="35">
        <v>0</v>
      </c>
      <c r="O341" s="35">
        <v>0</v>
      </c>
      <c r="P341" s="35">
        <v>0</v>
      </c>
      <c r="Q341" s="41">
        <f t="shared" si="294"/>
        <v>0</v>
      </c>
      <c r="R341" s="89"/>
      <c r="S341" s="89">
        <f t="shared" si="283"/>
        <v>0</v>
      </c>
      <c r="T341" s="89">
        <f t="shared" si="295"/>
        <v>0</v>
      </c>
      <c r="U341" s="89">
        <f t="shared" si="296"/>
        <v>0</v>
      </c>
    </row>
    <row r="342" spans="2:29" x14ac:dyDescent="0.25">
      <c r="B342" s="83">
        <v>329</v>
      </c>
      <c r="C342" s="36" t="s">
        <v>7</v>
      </c>
      <c r="D342" s="37" t="s">
        <v>132</v>
      </c>
      <c r="E342" s="38" t="s">
        <v>236</v>
      </c>
      <c r="F342" s="68" t="s">
        <v>241</v>
      </c>
      <c r="G342" s="35">
        <v>0</v>
      </c>
      <c r="H342" s="35">
        <v>0</v>
      </c>
      <c r="I342" s="40">
        <v>0</v>
      </c>
      <c r="J342" s="35">
        <v>0</v>
      </c>
      <c r="K342" s="89">
        <v>0</v>
      </c>
      <c r="L342" s="89">
        <v>0</v>
      </c>
      <c r="M342" s="89">
        <v>0</v>
      </c>
      <c r="N342" s="35">
        <v>0</v>
      </c>
      <c r="O342" s="35">
        <v>0</v>
      </c>
      <c r="P342" s="35">
        <v>0</v>
      </c>
      <c r="R342" s="89"/>
      <c r="S342" s="89">
        <f t="shared" si="283"/>
        <v>0</v>
      </c>
      <c r="T342" s="89">
        <f t="shared" si="295"/>
        <v>0</v>
      </c>
      <c r="U342" s="89">
        <f t="shared" si="296"/>
        <v>0</v>
      </c>
    </row>
    <row r="343" spans="2:29" x14ac:dyDescent="0.25">
      <c r="B343" s="83">
        <v>330</v>
      </c>
      <c r="C343" s="95" t="s">
        <v>23</v>
      </c>
      <c r="D343" s="96" t="s">
        <v>244</v>
      </c>
      <c r="E343" s="97" t="s">
        <v>236</v>
      </c>
      <c r="F343" s="98" t="s">
        <v>245</v>
      </c>
      <c r="G343" s="99"/>
      <c r="H343" s="99"/>
      <c r="I343" s="100"/>
      <c r="J343" s="99">
        <v>0</v>
      </c>
      <c r="K343" s="99"/>
      <c r="L343" s="99"/>
      <c r="M343" s="99"/>
      <c r="N343" s="99">
        <f t="shared" ref="N343:N344" si="297">SUM(L343+M343)</f>
        <v>0</v>
      </c>
      <c r="O343" s="99"/>
      <c r="P343" s="99">
        <v>25</v>
      </c>
      <c r="Q343" s="144">
        <f t="shared" ref="Q343:Q349" si="298">N343-O343</f>
        <v>0</v>
      </c>
      <c r="R343" s="99">
        <v>145</v>
      </c>
      <c r="S343" s="99">
        <f t="shared" ref="S343:S347" si="299">N343*R343</f>
        <v>0</v>
      </c>
      <c r="T343" s="99">
        <f t="shared" ref="T343:T347" si="300">O343*R343</f>
        <v>0</v>
      </c>
      <c r="U343" s="99">
        <f t="shared" ref="U343:U347" si="301">P343*R343</f>
        <v>3625</v>
      </c>
      <c r="V343" s="143">
        <v>145</v>
      </c>
      <c r="W343" s="143"/>
      <c r="X343" s="143"/>
      <c r="Y343" s="143"/>
      <c r="Z343" s="143"/>
      <c r="AA343" s="143"/>
      <c r="AB343" s="143"/>
      <c r="AC343" s="143"/>
    </row>
    <row r="344" spans="2:29" x14ac:dyDescent="0.25">
      <c r="B344" s="83">
        <v>331</v>
      </c>
      <c r="C344" s="95" t="s">
        <v>23</v>
      </c>
      <c r="D344" s="96" t="s">
        <v>137</v>
      </c>
      <c r="E344" s="97" t="s">
        <v>236</v>
      </c>
      <c r="F344" s="98" t="s">
        <v>245</v>
      </c>
      <c r="G344" s="99"/>
      <c r="H344" s="99"/>
      <c r="I344" s="100"/>
      <c r="J344" s="99">
        <v>0</v>
      </c>
      <c r="K344" s="99"/>
      <c r="L344" s="99"/>
      <c r="M344" s="99"/>
      <c r="N344" s="99">
        <f t="shared" si="297"/>
        <v>0</v>
      </c>
      <c r="O344" s="99"/>
      <c r="P344" s="99">
        <v>25</v>
      </c>
      <c r="Q344" s="144">
        <f t="shared" si="298"/>
        <v>0</v>
      </c>
      <c r="R344" s="99">
        <v>157</v>
      </c>
      <c r="S344" s="99">
        <f t="shared" si="299"/>
        <v>0</v>
      </c>
      <c r="T344" s="99">
        <f t="shared" si="300"/>
        <v>0</v>
      </c>
      <c r="U344" s="99">
        <f t="shared" si="301"/>
        <v>3925</v>
      </c>
      <c r="V344" s="143" t="s">
        <v>727</v>
      </c>
      <c r="W344" s="143"/>
      <c r="X344" s="143"/>
      <c r="Y344" s="143"/>
      <c r="Z344" s="143"/>
      <c r="AA344" s="143"/>
      <c r="AB344" s="143"/>
      <c r="AC344" s="143"/>
    </row>
    <row r="345" spans="2:29" x14ac:dyDescent="0.25">
      <c r="B345" s="83">
        <v>332</v>
      </c>
      <c r="C345" s="36" t="s">
        <v>23</v>
      </c>
      <c r="D345" s="37" t="s">
        <v>59</v>
      </c>
      <c r="E345" s="38" t="s">
        <v>236</v>
      </c>
      <c r="F345" s="68" t="s">
        <v>246</v>
      </c>
      <c r="G345" s="35">
        <v>0</v>
      </c>
      <c r="H345" s="35">
        <v>0</v>
      </c>
      <c r="I345" s="40">
        <v>0</v>
      </c>
      <c r="J345" s="35">
        <v>0</v>
      </c>
      <c r="K345" s="89">
        <v>0</v>
      </c>
      <c r="L345" s="89">
        <v>0</v>
      </c>
      <c r="M345" s="89">
        <v>0</v>
      </c>
      <c r="N345" s="35">
        <v>0</v>
      </c>
      <c r="O345" s="35">
        <v>0</v>
      </c>
      <c r="P345" s="35">
        <v>0</v>
      </c>
      <c r="Q345" s="41">
        <f t="shared" si="298"/>
        <v>0</v>
      </c>
      <c r="R345" s="89"/>
      <c r="S345" s="89">
        <f t="shared" si="299"/>
        <v>0</v>
      </c>
      <c r="T345" s="89">
        <f t="shared" si="300"/>
        <v>0</v>
      </c>
      <c r="U345" s="89">
        <f t="shared" si="301"/>
        <v>0</v>
      </c>
    </row>
    <row r="346" spans="2:29" x14ac:dyDescent="0.25">
      <c r="B346" s="83">
        <v>333</v>
      </c>
      <c r="C346" s="65" t="s">
        <v>23</v>
      </c>
      <c r="D346" s="66" t="s">
        <v>247</v>
      </c>
      <c r="E346" s="67" t="s">
        <v>236</v>
      </c>
      <c r="F346" s="68" t="s">
        <v>246</v>
      </c>
      <c r="G346" s="89">
        <v>0</v>
      </c>
      <c r="H346" s="89">
        <v>0</v>
      </c>
      <c r="I346" s="93">
        <v>0</v>
      </c>
      <c r="J346" s="89">
        <v>0</v>
      </c>
      <c r="K346" s="89">
        <v>0</v>
      </c>
      <c r="L346" s="89">
        <v>0</v>
      </c>
      <c r="M346" s="89">
        <v>0</v>
      </c>
      <c r="N346" s="89">
        <v>0</v>
      </c>
      <c r="O346" s="89">
        <v>0</v>
      </c>
      <c r="P346" s="89">
        <v>0</v>
      </c>
      <c r="Q346" s="41">
        <f t="shared" si="298"/>
        <v>0</v>
      </c>
      <c r="R346" s="89"/>
      <c r="S346" s="89">
        <f t="shared" si="299"/>
        <v>0</v>
      </c>
      <c r="T346" s="89">
        <f t="shared" si="300"/>
        <v>0</v>
      </c>
      <c r="U346" s="89">
        <f t="shared" si="301"/>
        <v>0</v>
      </c>
    </row>
    <row r="347" spans="2:29" x14ac:dyDescent="0.25">
      <c r="B347" s="83">
        <v>334</v>
      </c>
      <c r="C347" s="65" t="s">
        <v>23</v>
      </c>
      <c r="D347" s="66" t="s">
        <v>203</v>
      </c>
      <c r="E347" s="67" t="s">
        <v>236</v>
      </c>
      <c r="F347" s="68" t="s">
        <v>248</v>
      </c>
      <c r="G347" s="89">
        <v>0</v>
      </c>
      <c r="H347" s="89">
        <v>0</v>
      </c>
      <c r="I347" s="93">
        <v>0</v>
      </c>
      <c r="J347" s="89">
        <v>0</v>
      </c>
      <c r="K347" s="89">
        <v>0</v>
      </c>
      <c r="L347" s="89">
        <v>0</v>
      </c>
      <c r="M347" s="89">
        <v>0</v>
      </c>
      <c r="N347" s="89">
        <v>0</v>
      </c>
      <c r="O347" s="89">
        <v>0</v>
      </c>
      <c r="P347" s="89">
        <v>0</v>
      </c>
      <c r="Q347" s="41">
        <f t="shared" si="298"/>
        <v>0</v>
      </c>
      <c r="R347" s="89"/>
      <c r="S347" s="89">
        <f t="shared" si="299"/>
        <v>0</v>
      </c>
      <c r="T347" s="89">
        <f t="shared" si="300"/>
        <v>0</v>
      </c>
      <c r="U347" s="89">
        <f t="shared" si="301"/>
        <v>0</v>
      </c>
    </row>
    <row r="348" spans="2:29" x14ac:dyDescent="0.25">
      <c r="B348" s="83">
        <v>335</v>
      </c>
      <c r="C348" s="59" t="s">
        <v>23</v>
      </c>
      <c r="D348" s="61" t="s">
        <v>75</v>
      </c>
      <c r="E348" s="55" t="s">
        <v>236</v>
      </c>
      <c r="F348" s="57" t="s">
        <v>248</v>
      </c>
      <c r="G348" s="88">
        <v>0</v>
      </c>
      <c r="H348" s="88">
        <v>20</v>
      </c>
      <c r="I348" s="92">
        <v>0</v>
      </c>
      <c r="J348" s="88">
        <v>0</v>
      </c>
      <c r="K348" s="88">
        <v>0</v>
      </c>
      <c r="L348" s="88">
        <v>0</v>
      </c>
      <c r="M348" s="88">
        <v>0</v>
      </c>
      <c r="N348" s="88">
        <f t="shared" ref="N348" si="302">SUM(L348+M348)</f>
        <v>0</v>
      </c>
      <c r="O348" s="88">
        <v>0</v>
      </c>
      <c r="P348" s="88">
        <v>0</v>
      </c>
      <c r="Q348" s="41">
        <f t="shared" si="298"/>
        <v>0</v>
      </c>
      <c r="R348" s="91">
        <v>191</v>
      </c>
      <c r="S348" s="88">
        <f t="shared" ref="S348:S358" si="303">N348*R348</f>
        <v>0</v>
      </c>
      <c r="T348" s="88">
        <f t="shared" ref="T348:T349" si="304">O348*R348</f>
        <v>0</v>
      </c>
      <c r="U348" s="88">
        <f t="shared" ref="U348:U349" si="305">P348*R348</f>
        <v>0</v>
      </c>
      <c r="V348" s="1" t="s">
        <v>728</v>
      </c>
    </row>
    <row r="349" spans="2:29" x14ac:dyDescent="0.25">
      <c r="B349" s="83">
        <v>336</v>
      </c>
      <c r="C349" s="65" t="s">
        <v>23</v>
      </c>
      <c r="D349" s="66" t="s">
        <v>249</v>
      </c>
      <c r="E349" s="67" t="s">
        <v>236</v>
      </c>
      <c r="F349" s="68" t="s">
        <v>248</v>
      </c>
      <c r="G349" s="89">
        <v>0</v>
      </c>
      <c r="H349" s="89">
        <v>0</v>
      </c>
      <c r="I349" s="93">
        <v>0</v>
      </c>
      <c r="J349" s="89">
        <v>0</v>
      </c>
      <c r="K349" s="89">
        <v>0</v>
      </c>
      <c r="L349" s="89">
        <v>0</v>
      </c>
      <c r="M349" s="89">
        <v>0</v>
      </c>
      <c r="N349" s="89">
        <v>0</v>
      </c>
      <c r="O349" s="89">
        <v>0</v>
      </c>
      <c r="P349" s="89">
        <v>0</v>
      </c>
      <c r="Q349" s="41">
        <f t="shared" si="298"/>
        <v>0</v>
      </c>
      <c r="R349" s="89"/>
      <c r="S349" s="89">
        <f t="shared" si="303"/>
        <v>0</v>
      </c>
      <c r="T349" s="89">
        <f t="shared" si="304"/>
        <v>0</v>
      </c>
      <c r="U349" s="89">
        <f t="shared" si="305"/>
        <v>0</v>
      </c>
    </row>
    <row r="350" spans="2:29" x14ac:dyDescent="0.25">
      <c r="B350" s="83">
        <v>337</v>
      </c>
      <c r="C350" s="95" t="s">
        <v>7</v>
      </c>
      <c r="D350" s="96" t="s">
        <v>90</v>
      </c>
      <c r="E350" s="97" t="s">
        <v>236</v>
      </c>
      <c r="F350" s="98" t="s">
        <v>248</v>
      </c>
      <c r="G350" s="99">
        <v>0</v>
      </c>
      <c r="H350" s="99">
        <v>220</v>
      </c>
      <c r="I350" s="100">
        <v>20</v>
      </c>
      <c r="J350" s="99">
        <v>20</v>
      </c>
      <c r="K350" s="99"/>
      <c r="L350" s="99"/>
      <c r="M350" s="99"/>
      <c r="N350" s="99">
        <f t="shared" ref="N350" si="306">SUM(L350+M350)</f>
        <v>0</v>
      </c>
      <c r="O350" s="99">
        <v>60</v>
      </c>
      <c r="P350" s="99">
        <v>20</v>
      </c>
      <c r="Q350" s="143"/>
      <c r="R350" s="99">
        <v>205</v>
      </c>
      <c r="S350" s="99">
        <f t="shared" si="303"/>
        <v>0</v>
      </c>
      <c r="T350" s="99">
        <f t="shared" ref="T350:T353" si="307">O350*R350</f>
        <v>12300</v>
      </c>
      <c r="U350" s="99">
        <f t="shared" ref="U350:U353" si="308">P350*R350</f>
        <v>4100</v>
      </c>
      <c r="V350" s="143" t="s">
        <v>727</v>
      </c>
      <c r="W350" s="143"/>
      <c r="X350" s="143"/>
      <c r="Y350" s="143"/>
      <c r="Z350" s="143"/>
      <c r="AA350" s="143"/>
      <c r="AB350" s="143"/>
      <c r="AC350" s="143"/>
    </row>
    <row r="351" spans="2:29" x14ac:dyDescent="0.25">
      <c r="B351" s="83">
        <v>338</v>
      </c>
      <c r="C351" s="36" t="s">
        <v>23</v>
      </c>
      <c r="D351" s="37" t="s">
        <v>227</v>
      </c>
      <c r="E351" s="38" t="s">
        <v>236</v>
      </c>
      <c r="F351" s="68" t="s">
        <v>248</v>
      </c>
      <c r="G351" s="35">
        <v>0</v>
      </c>
      <c r="H351" s="35">
        <v>0</v>
      </c>
      <c r="I351" s="40">
        <v>0</v>
      </c>
      <c r="J351" s="35">
        <v>0</v>
      </c>
      <c r="K351" s="89">
        <v>0</v>
      </c>
      <c r="L351" s="89">
        <v>0</v>
      </c>
      <c r="M351" s="89">
        <v>0</v>
      </c>
      <c r="N351" s="35">
        <v>0</v>
      </c>
      <c r="O351" s="35">
        <v>0</v>
      </c>
      <c r="P351" s="35">
        <v>0</v>
      </c>
      <c r="Q351" s="41">
        <f t="shared" ref="Q351:Q352" si="309">N351-O351</f>
        <v>0</v>
      </c>
      <c r="R351" s="89"/>
      <c r="S351" s="89">
        <f t="shared" si="303"/>
        <v>0</v>
      </c>
      <c r="T351" s="89">
        <f t="shared" si="307"/>
        <v>0</v>
      </c>
      <c r="U351" s="89">
        <f t="shared" si="308"/>
        <v>0</v>
      </c>
    </row>
    <row r="352" spans="2:29" x14ac:dyDescent="0.25">
      <c r="B352" s="83">
        <v>339</v>
      </c>
      <c r="C352" s="65" t="s">
        <v>23</v>
      </c>
      <c r="D352" s="66" t="s">
        <v>114</v>
      </c>
      <c r="E352" s="67" t="s">
        <v>236</v>
      </c>
      <c r="F352" s="68" t="s">
        <v>250</v>
      </c>
      <c r="G352" s="89">
        <v>19</v>
      </c>
      <c r="H352" s="89">
        <v>0</v>
      </c>
      <c r="I352" s="93">
        <v>0</v>
      </c>
      <c r="J352" s="89">
        <v>0</v>
      </c>
      <c r="K352" s="89">
        <v>0</v>
      </c>
      <c r="L352" s="89">
        <v>0</v>
      </c>
      <c r="M352" s="89">
        <v>0</v>
      </c>
      <c r="N352" s="89">
        <v>0</v>
      </c>
      <c r="O352" s="89">
        <v>0</v>
      </c>
      <c r="P352" s="89">
        <v>0</v>
      </c>
      <c r="Q352" s="41">
        <f t="shared" si="309"/>
        <v>0</v>
      </c>
      <c r="R352" s="89"/>
      <c r="S352" s="89">
        <f t="shared" si="303"/>
        <v>0</v>
      </c>
      <c r="T352" s="89">
        <f t="shared" si="307"/>
        <v>0</v>
      </c>
      <c r="U352" s="89">
        <f t="shared" si="308"/>
        <v>0</v>
      </c>
    </row>
    <row r="353" spans="2:29" x14ac:dyDescent="0.25">
      <c r="B353" s="83">
        <v>340</v>
      </c>
      <c r="C353" s="65" t="s">
        <v>17</v>
      </c>
      <c r="D353" s="73" t="s">
        <v>251</v>
      </c>
      <c r="E353" s="67" t="s">
        <v>236</v>
      </c>
      <c r="F353" s="68" t="s">
        <v>252</v>
      </c>
      <c r="G353" s="89">
        <v>0</v>
      </c>
      <c r="H353" s="89">
        <v>0</v>
      </c>
      <c r="I353" s="93">
        <v>0</v>
      </c>
      <c r="J353" s="89">
        <v>0</v>
      </c>
      <c r="K353" s="89">
        <v>0</v>
      </c>
      <c r="L353" s="89">
        <v>0</v>
      </c>
      <c r="M353" s="89">
        <v>0</v>
      </c>
      <c r="N353" s="89">
        <v>0</v>
      </c>
      <c r="O353" s="89">
        <v>0</v>
      </c>
      <c r="P353" s="89">
        <v>0</v>
      </c>
      <c r="R353" s="89"/>
      <c r="S353" s="89">
        <f t="shared" si="303"/>
        <v>0</v>
      </c>
      <c r="T353" s="89">
        <f t="shared" si="307"/>
        <v>0</v>
      </c>
      <c r="U353" s="89">
        <f t="shared" si="308"/>
        <v>0</v>
      </c>
    </row>
    <row r="354" spans="2:29" x14ac:dyDescent="0.25">
      <c r="B354" s="83">
        <v>341</v>
      </c>
      <c r="C354" s="59" t="s">
        <v>23</v>
      </c>
      <c r="D354" s="63" t="s">
        <v>66</v>
      </c>
      <c r="E354" s="55" t="s">
        <v>236</v>
      </c>
      <c r="F354" s="57" t="s">
        <v>252</v>
      </c>
      <c r="G354" s="88">
        <v>25</v>
      </c>
      <c r="H354" s="88">
        <v>0</v>
      </c>
      <c r="I354" s="92">
        <v>25</v>
      </c>
      <c r="J354" s="88">
        <v>0</v>
      </c>
      <c r="K354" s="88">
        <v>0</v>
      </c>
      <c r="L354" s="88">
        <v>0</v>
      </c>
      <c r="M354" s="88">
        <v>0</v>
      </c>
      <c r="N354" s="88">
        <f t="shared" ref="N354:N355" si="310">SUM(L354+M354)</f>
        <v>0</v>
      </c>
      <c r="O354" s="88">
        <v>25</v>
      </c>
      <c r="P354" s="88">
        <v>0</v>
      </c>
      <c r="Q354" s="41">
        <f t="shared" ref="Q354:Q357" si="311">N354-O354</f>
        <v>-25</v>
      </c>
      <c r="R354" s="88">
        <v>139</v>
      </c>
      <c r="S354" s="88">
        <f t="shared" si="303"/>
        <v>0</v>
      </c>
      <c r="T354" s="88">
        <f t="shared" ref="T354:T358" si="312">O354*R354</f>
        <v>3475</v>
      </c>
      <c r="U354" s="88">
        <f t="shared" ref="U354:U358" si="313">P354*R354</f>
        <v>0</v>
      </c>
      <c r="V354" s="1" t="s">
        <v>727</v>
      </c>
    </row>
    <row r="355" spans="2:29" x14ac:dyDescent="0.25">
      <c r="B355" s="83">
        <v>342</v>
      </c>
      <c r="C355" s="32" t="s">
        <v>23</v>
      </c>
      <c r="D355" s="63" t="s">
        <v>253</v>
      </c>
      <c r="E355" s="30" t="s">
        <v>236</v>
      </c>
      <c r="F355" s="57" t="s">
        <v>252</v>
      </c>
      <c r="G355" s="27"/>
      <c r="H355" s="27"/>
      <c r="I355" s="28"/>
      <c r="J355" s="27">
        <v>25</v>
      </c>
      <c r="K355" s="88">
        <v>0</v>
      </c>
      <c r="L355" s="88">
        <v>0</v>
      </c>
      <c r="M355" s="88">
        <v>0</v>
      </c>
      <c r="N355" s="88">
        <f t="shared" si="310"/>
        <v>0</v>
      </c>
      <c r="O355" s="27">
        <v>25</v>
      </c>
      <c r="P355" s="27">
        <v>0</v>
      </c>
      <c r="Q355" s="41">
        <f t="shared" si="311"/>
        <v>-25</v>
      </c>
      <c r="R355" s="88">
        <v>139</v>
      </c>
      <c r="S355" s="88">
        <f t="shared" si="303"/>
        <v>0</v>
      </c>
      <c r="T355" s="88">
        <f t="shared" si="312"/>
        <v>3475</v>
      </c>
      <c r="U355" s="88">
        <f t="shared" si="313"/>
        <v>0</v>
      </c>
      <c r="V355" s="1" t="s">
        <v>727</v>
      </c>
    </row>
    <row r="356" spans="2:29" x14ac:dyDescent="0.25">
      <c r="B356" s="83">
        <v>343</v>
      </c>
      <c r="C356" s="65" t="s">
        <v>23</v>
      </c>
      <c r="D356" s="73" t="s">
        <v>186</v>
      </c>
      <c r="E356" s="38" t="s">
        <v>236</v>
      </c>
      <c r="F356" s="68" t="s">
        <v>252</v>
      </c>
      <c r="G356" s="35">
        <v>0</v>
      </c>
      <c r="H356" s="35">
        <v>0</v>
      </c>
      <c r="I356" s="40">
        <v>0</v>
      </c>
      <c r="J356" s="35">
        <v>0</v>
      </c>
      <c r="K356" s="89">
        <v>0</v>
      </c>
      <c r="L356" s="89">
        <v>0</v>
      </c>
      <c r="M356" s="89">
        <v>0</v>
      </c>
      <c r="N356" s="35">
        <v>0</v>
      </c>
      <c r="O356" s="35">
        <v>0</v>
      </c>
      <c r="P356" s="35">
        <v>0</v>
      </c>
      <c r="Q356" s="41">
        <f t="shared" si="311"/>
        <v>0</v>
      </c>
      <c r="R356" s="89"/>
      <c r="S356" s="89">
        <f t="shared" si="303"/>
        <v>0</v>
      </c>
      <c r="T356" s="89">
        <f t="shared" si="312"/>
        <v>0</v>
      </c>
      <c r="U356" s="89">
        <f t="shared" si="313"/>
        <v>0</v>
      </c>
    </row>
    <row r="357" spans="2:29" x14ac:dyDescent="0.25">
      <c r="B357" s="83">
        <v>344</v>
      </c>
      <c r="C357" s="65" t="s">
        <v>23</v>
      </c>
      <c r="D357" s="73" t="s">
        <v>61</v>
      </c>
      <c r="E357" s="67" t="s">
        <v>236</v>
      </c>
      <c r="F357" s="68" t="s">
        <v>252</v>
      </c>
      <c r="G357" s="89">
        <v>0</v>
      </c>
      <c r="H357" s="89">
        <v>0</v>
      </c>
      <c r="I357" s="93">
        <v>0</v>
      </c>
      <c r="J357" s="89">
        <v>0</v>
      </c>
      <c r="K357" s="89">
        <v>0</v>
      </c>
      <c r="L357" s="89">
        <v>0</v>
      </c>
      <c r="M357" s="89">
        <v>0</v>
      </c>
      <c r="N357" s="89">
        <v>0</v>
      </c>
      <c r="O357" s="89">
        <v>0</v>
      </c>
      <c r="P357" s="89">
        <v>0</v>
      </c>
      <c r="Q357" s="41">
        <f t="shared" si="311"/>
        <v>0</v>
      </c>
      <c r="R357" s="89"/>
      <c r="S357" s="89">
        <f t="shared" si="303"/>
        <v>0</v>
      </c>
      <c r="T357" s="89">
        <f t="shared" si="312"/>
        <v>0</v>
      </c>
      <c r="U357" s="89">
        <f t="shared" si="313"/>
        <v>0</v>
      </c>
    </row>
    <row r="358" spans="2:29" s="54" customFormat="1" x14ac:dyDescent="0.25">
      <c r="B358" s="83">
        <v>345</v>
      </c>
      <c r="C358" s="59" t="s">
        <v>7</v>
      </c>
      <c r="D358" s="63" t="s">
        <v>8</v>
      </c>
      <c r="E358" s="55" t="s">
        <v>236</v>
      </c>
      <c r="F358" s="57" t="s">
        <v>252</v>
      </c>
      <c r="G358" s="88">
        <v>0</v>
      </c>
      <c r="H358" s="88">
        <v>0</v>
      </c>
      <c r="I358" s="92">
        <v>25</v>
      </c>
      <c r="J358" s="88">
        <v>0</v>
      </c>
      <c r="K358" s="88">
        <v>0</v>
      </c>
      <c r="L358" s="88">
        <v>0</v>
      </c>
      <c r="M358" s="88">
        <v>0</v>
      </c>
      <c r="N358" s="88">
        <f t="shared" ref="N358" si="314">SUM(L358+M358)</f>
        <v>0</v>
      </c>
      <c r="O358" s="88">
        <v>0</v>
      </c>
      <c r="P358" s="88">
        <v>0</v>
      </c>
      <c r="R358" s="88">
        <v>140</v>
      </c>
      <c r="S358" s="88">
        <f t="shared" si="303"/>
        <v>0</v>
      </c>
      <c r="T358" s="88">
        <f t="shared" si="312"/>
        <v>0</v>
      </c>
      <c r="U358" s="88">
        <f t="shared" si="313"/>
        <v>0</v>
      </c>
    </row>
    <row r="359" spans="2:29" x14ac:dyDescent="0.25">
      <c r="B359" s="83">
        <v>345</v>
      </c>
      <c r="C359" s="95" t="s">
        <v>7</v>
      </c>
      <c r="D359" s="103" t="s">
        <v>252</v>
      </c>
      <c r="E359" s="97" t="s">
        <v>236</v>
      </c>
      <c r="F359" s="98" t="s">
        <v>252</v>
      </c>
      <c r="G359" s="99">
        <v>0</v>
      </c>
      <c r="H359" s="99">
        <v>0</v>
      </c>
      <c r="I359" s="100">
        <v>0</v>
      </c>
      <c r="J359" s="99">
        <v>0</v>
      </c>
      <c r="K359" s="99">
        <v>0</v>
      </c>
      <c r="L359" s="99">
        <v>0</v>
      </c>
      <c r="M359" s="99"/>
      <c r="N359" s="99">
        <f t="shared" ref="N359" si="315">SUM(L359+M359)</f>
        <v>0</v>
      </c>
      <c r="O359" s="99">
        <v>0</v>
      </c>
      <c r="P359" s="99">
        <v>0</v>
      </c>
      <c r="Q359" s="143"/>
      <c r="R359" s="99">
        <v>150</v>
      </c>
      <c r="S359" s="99">
        <f t="shared" ref="S359:S361" si="316">N359*R359</f>
        <v>0</v>
      </c>
      <c r="T359" s="99">
        <f t="shared" ref="T359:T361" si="317">O359*R359</f>
        <v>0</v>
      </c>
      <c r="U359" s="99">
        <f t="shared" ref="U359:U361" si="318">P359*R359</f>
        <v>0</v>
      </c>
      <c r="V359" s="143"/>
      <c r="W359" s="143"/>
      <c r="X359" s="143"/>
      <c r="Y359" s="143"/>
      <c r="Z359" s="143"/>
      <c r="AA359" s="143"/>
      <c r="AB359" s="143"/>
      <c r="AC359" s="143"/>
    </row>
    <row r="360" spans="2:29" x14ac:dyDescent="0.25">
      <c r="B360" s="83">
        <v>346</v>
      </c>
      <c r="C360" s="65" t="s">
        <v>7</v>
      </c>
      <c r="D360" s="73" t="s">
        <v>52</v>
      </c>
      <c r="E360" s="67" t="s">
        <v>236</v>
      </c>
      <c r="F360" s="68" t="s">
        <v>252</v>
      </c>
      <c r="G360" s="89">
        <v>0</v>
      </c>
      <c r="H360" s="89">
        <v>0</v>
      </c>
      <c r="I360" s="93">
        <v>0</v>
      </c>
      <c r="J360" s="89">
        <v>0</v>
      </c>
      <c r="K360" s="89">
        <v>0</v>
      </c>
      <c r="L360" s="89">
        <v>0</v>
      </c>
      <c r="M360" s="89">
        <v>0</v>
      </c>
      <c r="N360" s="89">
        <v>0</v>
      </c>
      <c r="O360" s="89">
        <v>0</v>
      </c>
      <c r="P360" s="89">
        <v>0</v>
      </c>
      <c r="R360" s="89"/>
      <c r="S360" s="89">
        <f t="shared" si="316"/>
        <v>0</v>
      </c>
      <c r="T360" s="89">
        <f t="shared" si="317"/>
        <v>0</v>
      </c>
      <c r="U360" s="89">
        <f t="shared" si="318"/>
        <v>0</v>
      </c>
    </row>
    <row r="361" spans="2:29" x14ac:dyDescent="0.25">
      <c r="B361" s="83">
        <v>347</v>
      </c>
      <c r="C361" s="65" t="s">
        <v>23</v>
      </c>
      <c r="D361" s="80" t="s">
        <v>56</v>
      </c>
      <c r="E361" s="81" t="s">
        <v>236</v>
      </c>
      <c r="F361" s="82" t="s">
        <v>254</v>
      </c>
      <c r="G361" s="89"/>
      <c r="H361" s="89"/>
      <c r="I361" s="93"/>
      <c r="J361" s="89">
        <v>0</v>
      </c>
      <c r="K361" s="89">
        <v>0</v>
      </c>
      <c r="L361" s="89">
        <v>0</v>
      </c>
      <c r="M361" s="89">
        <v>0</v>
      </c>
      <c r="N361" s="89">
        <v>0</v>
      </c>
      <c r="O361" s="89">
        <v>25</v>
      </c>
      <c r="P361" s="89">
        <v>0</v>
      </c>
      <c r="Q361" s="41">
        <f t="shared" ref="Q361:Q365" si="319">N361-O361</f>
        <v>-25</v>
      </c>
      <c r="R361" s="89"/>
      <c r="S361" s="89">
        <f t="shared" si="316"/>
        <v>0</v>
      </c>
      <c r="T361" s="89">
        <f t="shared" si="317"/>
        <v>0</v>
      </c>
      <c r="U361" s="89">
        <f t="shared" si="318"/>
        <v>0</v>
      </c>
    </row>
    <row r="362" spans="2:29" x14ac:dyDescent="0.25">
      <c r="B362" s="83">
        <v>348</v>
      </c>
      <c r="C362" s="32" t="s">
        <v>23</v>
      </c>
      <c r="D362" s="33" t="s">
        <v>255</v>
      </c>
      <c r="E362" s="30" t="s">
        <v>236</v>
      </c>
      <c r="F362" s="57" t="s">
        <v>254</v>
      </c>
      <c r="G362" s="27">
        <v>25</v>
      </c>
      <c r="H362" s="27">
        <v>0</v>
      </c>
      <c r="I362" s="28">
        <v>0</v>
      </c>
      <c r="J362" s="27">
        <v>25</v>
      </c>
      <c r="K362" s="88">
        <v>0</v>
      </c>
      <c r="L362" s="88">
        <v>0</v>
      </c>
      <c r="M362" s="88">
        <v>0</v>
      </c>
      <c r="N362" s="88">
        <f t="shared" ref="N362:N367" si="320">SUM(L362+M362)</f>
        <v>0</v>
      </c>
      <c r="O362" s="27">
        <v>0</v>
      </c>
      <c r="P362" s="27">
        <v>0</v>
      </c>
      <c r="Q362" s="41">
        <f t="shared" si="319"/>
        <v>0</v>
      </c>
      <c r="R362" s="88">
        <v>116</v>
      </c>
      <c r="S362" s="88">
        <f t="shared" ref="S362:S369" si="321">N362*R362</f>
        <v>0</v>
      </c>
      <c r="T362" s="88">
        <f t="shared" ref="T362:T369" si="322">O362*R362</f>
        <v>0</v>
      </c>
      <c r="U362" s="88">
        <f t="shared" ref="U362:U369" si="323">P362*R362</f>
        <v>0</v>
      </c>
      <c r="V362" s="1" t="s">
        <v>731</v>
      </c>
    </row>
    <row r="363" spans="2:29" x14ac:dyDescent="0.25">
      <c r="B363" s="83">
        <v>349</v>
      </c>
      <c r="C363" s="95" t="s">
        <v>23</v>
      </c>
      <c r="D363" s="96" t="s">
        <v>66</v>
      </c>
      <c r="E363" s="97" t="s">
        <v>236</v>
      </c>
      <c r="F363" s="98" t="s">
        <v>254</v>
      </c>
      <c r="G363" s="99">
        <v>1250</v>
      </c>
      <c r="H363" s="99">
        <v>475</v>
      </c>
      <c r="I363" s="100">
        <v>675</v>
      </c>
      <c r="J363" s="99">
        <v>300</v>
      </c>
      <c r="K363" s="99"/>
      <c r="L363" s="99"/>
      <c r="M363" s="99"/>
      <c r="N363" s="99">
        <f t="shared" si="320"/>
        <v>0</v>
      </c>
      <c r="O363" s="99">
        <v>550</v>
      </c>
      <c r="P363" s="99">
        <v>50</v>
      </c>
      <c r="Q363" s="144">
        <f t="shared" si="319"/>
        <v>-550</v>
      </c>
      <c r="R363" s="99">
        <v>144</v>
      </c>
      <c r="S363" s="99">
        <f t="shared" si="321"/>
        <v>0</v>
      </c>
      <c r="T363" s="99">
        <f t="shared" si="322"/>
        <v>79200</v>
      </c>
      <c r="U363" s="99">
        <f t="shared" si="323"/>
        <v>7200</v>
      </c>
      <c r="V363" s="143" t="s">
        <v>727</v>
      </c>
      <c r="W363" s="143"/>
      <c r="X363" s="143"/>
      <c r="Y363" s="143"/>
      <c r="Z363" s="143"/>
      <c r="AA363" s="143"/>
      <c r="AB363" s="143"/>
      <c r="AC363" s="143"/>
    </row>
    <row r="364" spans="2:29" x14ac:dyDescent="0.25">
      <c r="B364" s="83">
        <v>350</v>
      </c>
      <c r="C364" s="95" t="s">
        <v>23</v>
      </c>
      <c r="D364" s="96" t="s">
        <v>203</v>
      </c>
      <c r="E364" s="97" t="s">
        <v>236</v>
      </c>
      <c r="F364" s="98" t="s">
        <v>254</v>
      </c>
      <c r="G364" s="99">
        <v>25</v>
      </c>
      <c r="H364" s="99">
        <v>0</v>
      </c>
      <c r="I364" s="100">
        <v>25</v>
      </c>
      <c r="J364" s="99">
        <v>0</v>
      </c>
      <c r="K364" s="99"/>
      <c r="L364" s="99"/>
      <c r="M364" s="99"/>
      <c r="N364" s="99">
        <f t="shared" si="320"/>
        <v>0</v>
      </c>
      <c r="O364" s="99">
        <v>25</v>
      </c>
      <c r="P364" s="99">
        <v>25</v>
      </c>
      <c r="Q364" s="144">
        <f t="shared" si="319"/>
        <v>-25</v>
      </c>
      <c r="R364" s="99">
        <v>128</v>
      </c>
      <c r="S364" s="99">
        <f t="shared" si="321"/>
        <v>0</v>
      </c>
      <c r="T364" s="99">
        <f t="shared" si="322"/>
        <v>3200</v>
      </c>
      <c r="U364" s="99">
        <f t="shared" si="323"/>
        <v>3200</v>
      </c>
      <c r="V364" s="143" t="s">
        <v>727</v>
      </c>
      <c r="W364" s="143"/>
      <c r="X364" s="143"/>
      <c r="Y364" s="143"/>
      <c r="Z364" s="143"/>
      <c r="AA364" s="143"/>
      <c r="AB364" s="143"/>
      <c r="AC364" s="143"/>
    </row>
    <row r="365" spans="2:29" x14ac:dyDescent="0.25">
      <c r="B365" s="83">
        <v>351</v>
      </c>
      <c r="C365" s="95" t="s">
        <v>23</v>
      </c>
      <c r="D365" s="96" t="s">
        <v>215</v>
      </c>
      <c r="E365" s="97" t="s">
        <v>236</v>
      </c>
      <c r="F365" s="98" t="s">
        <v>254</v>
      </c>
      <c r="G365" s="99">
        <v>50</v>
      </c>
      <c r="H365" s="99">
        <v>25</v>
      </c>
      <c r="I365" s="100">
        <v>25</v>
      </c>
      <c r="J365" s="99">
        <v>0</v>
      </c>
      <c r="K365" s="99"/>
      <c r="L365" s="99"/>
      <c r="M365" s="99"/>
      <c r="N365" s="99">
        <f t="shared" si="320"/>
        <v>0</v>
      </c>
      <c r="O365" s="99">
        <v>25</v>
      </c>
      <c r="P365" s="99">
        <v>25</v>
      </c>
      <c r="Q365" s="144">
        <f t="shared" si="319"/>
        <v>-25</v>
      </c>
      <c r="R365" s="99">
        <v>127</v>
      </c>
      <c r="S365" s="99">
        <f t="shared" si="321"/>
        <v>0</v>
      </c>
      <c r="T365" s="99">
        <f t="shared" si="322"/>
        <v>3175</v>
      </c>
      <c r="U365" s="99">
        <f t="shared" si="323"/>
        <v>3175</v>
      </c>
      <c r="V365" s="143" t="s">
        <v>727</v>
      </c>
      <c r="W365" s="143"/>
      <c r="X365" s="143"/>
      <c r="Y365" s="143"/>
      <c r="Z365" s="143"/>
      <c r="AA365" s="143"/>
      <c r="AB365" s="143"/>
      <c r="AC365" s="143"/>
    </row>
    <row r="366" spans="2:29" x14ac:dyDescent="0.25">
      <c r="B366" s="83">
        <v>352</v>
      </c>
      <c r="C366" s="95" t="s">
        <v>7</v>
      </c>
      <c r="D366" s="96" t="s">
        <v>35</v>
      </c>
      <c r="E366" s="97" t="s">
        <v>236</v>
      </c>
      <c r="F366" s="98" t="s">
        <v>254</v>
      </c>
      <c r="G366" s="99">
        <v>500</v>
      </c>
      <c r="H366" s="99">
        <v>250</v>
      </c>
      <c r="I366" s="100">
        <v>500</v>
      </c>
      <c r="J366" s="99">
        <v>1125</v>
      </c>
      <c r="K366" s="99"/>
      <c r="L366" s="99"/>
      <c r="M366" s="99"/>
      <c r="N366" s="99">
        <f t="shared" si="320"/>
        <v>0</v>
      </c>
      <c r="O366" s="99">
        <v>1100</v>
      </c>
      <c r="P366" s="99">
        <v>1300</v>
      </c>
      <c r="Q366" s="143"/>
      <c r="R366" s="99">
        <v>116</v>
      </c>
      <c r="S366" s="99">
        <f t="shared" si="321"/>
        <v>0</v>
      </c>
      <c r="T366" s="99">
        <f t="shared" si="322"/>
        <v>127600</v>
      </c>
      <c r="U366" s="99">
        <f t="shared" si="323"/>
        <v>150800</v>
      </c>
      <c r="V366" s="143" t="s">
        <v>727</v>
      </c>
      <c r="W366" s="143"/>
      <c r="X366" s="143"/>
      <c r="Y366" s="143"/>
      <c r="Z366" s="143"/>
      <c r="AA366" s="143"/>
      <c r="AB366" s="143"/>
      <c r="AC366" s="143"/>
    </row>
    <row r="367" spans="2:29" x14ac:dyDescent="0.25">
      <c r="B367" s="83">
        <v>353</v>
      </c>
      <c r="C367" s="59" t="s">
        <v>23</v>
      </c>
      <c r="D367" s="61" t="s">
        <v>256</v>
      </c>
      <c r="E367" s="55" t="s">
        <v>236</v>
      </c>
      <c r="F367" s="57" t="s">
        <v>254</v>
      </c>
      <c r="G367" s="88">
        <v>0</v>
      </c>
      <c r="H367" s="88">
        <v>0</v>
      </c>
      <c r="I367" s="92">
        <v>50</v>
      </c>
      <c r="J367" s="88">
        <v>25</v>
      </c>
      <c r="K367" s="88">
        <v>0</v>
      </c>
      <c r="L367" s="88">
        <v>0</v>
      </c>
      <c r="M367" s="88">
        <v>0</v>
      </c>
      <c r="N367" s="88">
        <f t="shared" si="320"/>
        <v>0</v>
      </c>
      <c r="O367" s="88">
        <v>50</v>
      </c>
      <c r="P367" s="88">
        <v>0</v>
      </c>
      <c r="Q367" s="41">
        <f t="shared" ref="Q367:Q369" si="324">N367-O367</f>
        <v>-50</v>
      </c>
      <c r="R367" s="88">
        <v>118</v>
      </c>
      <c r="S367" s="88">
        <f t="shared" si="321"/>
        <v>0</v>
      </c>
      <c r="T367" s="88">
        <f t="shared" si="322"/>
        <v>5900</v>
      </c>
      <c r="U367" s="88">
        <f t="shared" si="323"/>
        <v>0</v>
      </c>
    </row>
    <row r="368" spans="2:29" x14ac:dyDescent="0.25">
      <c r="B368" s="83">
        <v>354</v>
      </c>
      <c r="C368" s="36" t="s">
        <v>23</v>
      </c>
      <c r="D368" s="37" t="s">
        <v>61</v>
      </c>
      <c r="E368" s="38" t="s">
        <v>236</v>
      </c>
      <c r="F368" s="39" t="s">
        <v>254</v>
      </c>
      <c r="G368" s="35">
        <v>0</v>
      </c>
      <c r="H368" s="35">
        <v>0</v>
      </c>
      <c r="I368" s="40">
        <v>0</v>
      </c>
      <c r="J368" s="35">
        <v>0</v>
      </c>
      <c r="K368" s="89">
        <v>0</v>
      </c>
      <c r="L368" s="89">
        <v>0</v>
      </c>
      <c r="M368" s="89">
        <v>0</v>
      </c>
      <c r="N368" s="35">
        <v>0</v>
      </c>
      <c r="O368" s="35">
        <v>0</v>
      </c>
      <c r="P368" s="35">
        <v>0</v>
      </c>
      <c r="Q368" s="41">
        <f t="shared" si="324"/>
        <v>0</v>
      </c>
      <c r="R368" s="89"/>
      <c r="S368" s="89">
        <f t="shared" si="321"/>
        <v>0</v>
      </c>
      <c r="T368" s="89">
        <f t="shared" si="322"/>
        <v>0</v>
      </c>
      <c r="U368" s="89">
        <f t="shared" si="323"/>
        <v>0</v>
      </c>
    </row>
    <row r="369" spans="2:29" x14ac:dyDescent="0.25">
      <c r="B369" s="83">
        <v>355</v>
      </c>
      <c r="C369" s="65" t="s">
        <v>23</v>
      </c>
      <c r="D369" s="66" t="s">
        <v>62</v>
      </c>
      <c r="E369" s="67" t="s">
        <v>236</v>
      </c>
      <c r="F369" s="68" t="s">
        <v>254</v>
      </c>
      <c r="G369" s="89">
        <v>0</v>
      </c>
      <c r="H369" s="89">
        <v>0</v>
      </c>
      <c r="I369" s="93">
        <v>0</v>
      </c>
      <c r="J369" s="89">
        <v>0</v>
      </c>
      <c r="K369" s="89">
        <v>0</v>
      </c>
      <c r="L369" s="89">
        <v>0</v>
      </c>
      <c r="M369" s="89">
        <v>0</v>
      </c>
      <c r="N369" s="89">
        <v>0</v>
      </c>
      <c r="O369" s="89">
        <v>0</v>
      </c>
      <c r="P369" s="89">
        <v>0</v>
      </c>
      <c r="Q369" s="41">
        <f t="shared" si="324"/>
        <v>0</v>
      </c>
      <c r="R369" s="89"/>
      <c r="S369" s="89">
        <f t="shared" si="321"/>
        <v>0</v>
      </c>
      <c r="T369" s="89">
        <f t="shared" si="322"/>
        <v>0</v>
      </c>
      <c r="U369" s="89">
        <f t="shared" si="323"/>
        <v>0</v>
      </c>
    </row>
    <row r="370" spans="2:29" x14ac:dyDescent="0.25">
      <c r="B370" s="83">
        <v>356</v>
      </c>
      <c r="C370" s="95" t="s">
        <v>7</v>
      </c>
      <c r="D370" s="96" t="s">
        <v>183</v>
      </c>
      <c r="E370" s="97" t="s">
        <v>236</v>
      </c>
      <c r="F370" s="98" t="s">
        <v>254</v>
      </c>
      <c r="G370" s="99">
        <v>0</v>
      </c>
      <c r="H370" s="99">
        <v>25</v>
      </c>
      <c r="I370" s="100">
        <v>0</v>
      </c>
      <c r="J370" s="99">
        <v>0</v>
      </c>
      <c r="K370" s="99"/>
      <c r="L370" s="99"/>
      <c r="M370" s="99"/>
      <c r="N370" s="99">
        <f t="shared" ref="N370:N372" si="325">SUM(L370+M370)</f>
        <v>0</v>
      </c>
      <c r="O370" s="99">
        <v>0</v>
      </c>
      <c r="P370" s="99"/>
      <c r="Q370" s="143"/>
      <c r="R370" s="99">
        <v>123</v>
      </c>
      <c r="S370" s="99">
        <f t="shared" ref="S370:S374" si="326">N370*R370</f>
        <v>0</v>
      </c>
      <c r="T370" s="99">
        <f t="shared" ref="T370:T374" si="327">O370*R370</f>
        <v>0</v>
      </c>
      <c r="U370" s="99">
        <f t="shared" ref="U370:U374" si="328">P370*R370</f>
        <v>0</v>
      </c>
      <c r="V370" s="143"/>
      <c r="W370" s="143"/>
      <c r="X370" s="143"/>
      <c r="Y370" s="143"/>
      <c r="Z370" s="143"/>
      <c r="AA370" s="143"/>
      <c r="AB370" s="143"/>
      <c r="AC370" s="143"/>
    </row>
    <row r="371" spans="2:29" x14ac:dyDescent="0.25">
      <c r="B371" s="83">
        <v>357</v>
      </c>
      <c r="C371" s="95" t="s">
        <v>7</v>
      </c>
      <c r="D371" s="96" t="s">
        <v>184</v>
      </c>
      <c r="E371" s="97" t="s">
        <v>236</v>
      </c>
      <c r="F371" s="98" t="s">
        <v>254</v>
      </c>
      <c r="G371" s="99">
        <v>75</v>
      </c>
      <c r="H371" s="99">
        <v>100</v>
      </c>
      <c r="I371" s="100">
        <v>0</v>
      </c>
      <c r="J371" s="99">
        <v>75</v>
      </c>
      <c r="K371" s="99"/>
      <c r="L371" s="99"/>
      <c r="M371" s="99"/>
      <c r="N371" s="99">
        <f t="shared" si="325"/>
        <v>0</v>
      </c>
      <c r="O371" s="99">
        <v>100</v>
      </c>
      <c r="P371" s="99">
        <v>250</v>
      </c>
      <c r="Q371" s="143"/>
      <c r="R371" s="99">
        <v>128</v>
      </c>
      <c r="S371" s="99">
        <f t="shared" si="326"/>
        <v>0</v>
      </c>
      <c r="T371" s="99">
        <f t="shared" si="327"/>
        <v>12800</v>
      </c>
      <c r="U371" s="99">
        <f t="shared" si="328"/>
        <v>32000</v>
      </c>
      <c r="V371" s="143" t="s">
        <v>727</v>
      </c>
      <c r="W371" s="143"/>
      <c r="X371" s="143"/>
      <c r="Y371" s="143"/>
      <c r="Z371" s="143"/>
      <c r="AA371" s="143"/>
      <c r="AB371" s="143"/>
      <c r="AC371" s="143"/>
    </row>
    <row r="372" spans="2:29" x14ac:dyDescent="0.25">
      <c r="B372" s="83">
        <v>358</v>
      </c>
      <c r="C372" s="95" t="s">
        <v>23</v>
      </c>
      <c r="D372" s="96" t="s">
        <v>75</v>
      </c>
      <c r="E372" s="97" t="s">
        <v>236</v>
      </c>
      <c r="F372" s="98" t="s">
        <v>254</v>
      </c>
      <c r="G372" s="99">
        <v>125</v>
      </c>
      <c r="H372" s="99">
        <v>125</v>
      </c>
      <c r="I372" s="100">
        <v>0</v>
      </c>
      <c r="J372" s="99">
        <v>250</v>
      </c>
      <c r="K372" s="99"/>
      <c r="L372" s="99"/>
      <c r="M372" s="99"/>
      <c r="N372" s="99">
        <f t="shared" si="325"/>
        <v>0</v>
      </c>
      <c r="O372" s="99">
        <v>0</v>
      </c>
      <c r="P372" s="99">
        <v>0</v>
      </c>
      <c r="Q372" s="144">
        <f t="shared" ref="Q372:Q373" si="329">N372-O372</f>
        <v>0</v>
      </c>
      <c r="R372" s="99">
        <v>105</v>
      </c>
      <c r="S372" s="99">
        <f t="shared" si="326"/>
        <v>0</v>
      </c>
      <c r="T372" s="99">
        <f t="shared" si="327"/>
        <v>0</v>
      </c>
      <c r="U372" s="99">
        <f t="shared" si="328"/>
        <v>0</v>
      </c>
      <c r="V372" s="143" t="s">
        <v>727</v>
      </c>
      <c r="W372" s="143"/>
      <c r="X372" s="143"/>
      <c r="Y372" s="143"/>
      <c r="Z372" s="143"/>
      <c r="AA372" s="143"/>
      <c r="AB372" s="143"/>
      <c r="AC372" s="143"/>
    </row>
    <row r="373" spans="2:29" x14ac:dyDescent="0.25">
      <c r="B373" s="83">
        <v>359</v>
      </c>
      <c r="C373" s="36" t="s">
        <v>23</v>
      </c>
      <c r="D373" s="37" t="s">
        <v>257</v>
      </c>
      <c r="E373" s="38" t="s">
        <v>236</v>
      </c>
      <c r="F373" s="39" t="s">
        <v>254</v>
      </c>
      <c r="G373" s="35">
        <v>0</v>
      </c>
      <c r="H373" s="35">
        <v>0</v>
      </c>
      <c r="I373" s="40">
        <v>0</v>
      </c>
      <c r="J373" s="35">
        <v>0</v>
      </c>
      <c r="K373" s="89">
        <v>0</v>
      </c>
      <c r="L373" s="89">
        <v>0</v>
      </c>
      <c r="M373" s="89">
        <v>0</v>
      </c>
      <c r="N373" s="35">
        <v>0</v>
      </c>
      <c r="O373" s="35">
        <v>0</v>
      </c>
      <c r="P373" s="35">
        <v>0</v>
      </c>
      <c r="Q373" s="41">
        <f t="shared" si="329"/>
        <v>0</v>
      </c>
      <c r="R373" s="89"/>
      <c r="S373" s="89">
        <f t="shared" si="326"/>
        <v>0</v>
      </c>
      <c r="T373" s="89">
        <f t="shared" si="327"/>
        <v>0</v>
      </c>
      <c r="U373" s="89">
        <f t="shared" si="328"/>
        <v>0</v>
      </c>
    </row>
    <row r="374" spans="2:29" x14ac:dyDescent="0.25">
      <c r="B374" s="83">
        <v>360</v>
      </c>
      <c r="C374" s="36" t="s">
        <v>7</v>
      </c>
      <c r="D374" s="37" t="s">
        <v>126</v>
      </c>
      <c r="E374" s="38" t="s">
        <v>236</v>
      </c>
      <c r="F374" s="39" t="s">
        <v>254</v>
      </c>
      <c r="G374" s="35">
        <v>0</v>
      </c>
      <c r="H374" s="35">
        <v>0</v>
      </c>
      <c r="I374" s="40">
        <v>0</v>
      </c>
      <c r="J374" s="35">
        <v>0</v>
      </c>
      <c r="K374" s="89">
        <v>0</v>
      </c>
      <c r="L374" s="89">
        <v>0</v>
      </c>
      <c r="M374" s="89">
        <v>0</v>
      </c>
      <c r="N374" s="35">
        <v>0</v>
      </c>
      <c r="O374" s="35">
        <v>0</v>
      </c>
      <c r="P374" s="35">
        <v>0</v>
      </c>
      <c r="R374" s="89"/>
      <c r="S374" s="89">
        <f t="shared" si="326"/>
        <v>0</v>
      </c>
      <c r="T374" s="89">
        <f t="shared" si="327"/>
        <v>0</v>
      </c>
      <c r="U374" s="89">
        <f t="shared" si="328"/>
        <v>0</v>
      </c>
    </row>
    <row r="375" spans="2:29" x14ac:dyDescent="0.25">
      <c r="B375" s="83">
        <v>361</v>
      </c>
      <c r="C375" s="95" t="s">
        <v>7</v>
      </c>
      <c r="D375" s="96" t="s">
        <v>8</v>
      </c>
      <c r="E375" s="97" t="s">
        <v>236</v>
      </c>
      <c r="F375" s="98" t="s">
        <v>254</v>
      </c>
      <c r="G375" s="99">
        <v>0</v>
      </c>
      <c r="H375" s="99">
        <v>50</v>
      </c>
      <c r="I375" s="100">
        <v>0</v>
      </c>
      <c r="J375" s="99">
        <v>0</v>
      </c>
      <c r="K375" s="99"/>
      <c r="L375" s="99"/>
      <c r="M375" s="99"/>
      <c r="N375" s="99">
        <f t="shared" ref="N375" si="330">SUM(L375+M375)</f>
        <v>0</v>
      </c>
      <c r="O375" s="99">
        <v>50</v>
      </c>
      <c r="P375" s="99">
        <v>150</v>
      </c>
      <c r="Q375" s="143"/>
      <c r="R375" s="99">
        <v>132</v>
      </c>
      <c r="S375" s="99">
        <f t="shared" ref="S375:S376" si="331">N375*R375</f>
        <v>0</v>
      </c>
      <c r="T375" s="99">
        <f t="shared" ref="T375:T376" si="332">O375*R375</f>
        <v>6600</v>
      </c>
      <c r="U375" s="99">
        <f t="shared" ref="U375:U376" si="333">P375*R375</f>
        <v>19800</v>
      </c>
      <c r="V375" s="143" t="s">
        <v>727</v>
      </c>
      <c r="W375" s="143"/>
      <c r="X375" s="143"/>
      <c r="Y375" s="143"/>
      <c r="Z375" s="143"/>
      <c r="AA375" s="143"/>
      <c r="AB375" s="143"/>
      <c r="AC375" s="143"/>
    </row>
    <row r="376" spans="2:29" x14ac:dyDescent="0.25">
      <c r="B376" s="83">
        <v>362</v>
      </c>
      <c r="C376" s="65" t="s">
        <v>7</v>
      </c>
      <c r="D376" s="66" t="s">
        <v>258</v>
      </c>
      <c r="E376" s="67" t="s">
        <v>236</v>
      </c>
      <c r="F376" s="68" t="s">
        <v>254</v>
      </c>
      <c r="G376" s="89">
        <v>0</v>
      </c>
      <c r="H376" s="89">
        <v>0</v>
      </c>
      <c r="I376" s="93">
        <v>0</v>
      </c>
      <c r="J376" s="89">
        <v>0</v>
      </c>
      <c r="K376" s="89">
        <v>0</v>
      </c>
      <c r="L376" s="89">
        <v>0</v>
      </c>
      <c r="M376" s="89">
        <v>0</v>
      </c>
      <c r="N376" s="89">
        <v>0</v>
      </c>
      <c r="O376" s="89">
        <v>0</v>
      </c>
      <c r="P376" s="89">
        <v>0</v>
      </c>
      <c r="R376" s="89"/>
      <c r="S376" s="89">
        <f t="shared" si="331"/>
        <v>0</v>
      </c>
      <c r="T376" s="89">
        <f t="shared" si="332"/>
        <v>0</v>
      </c>
      <c r="U376" s="89">
        <f t="shared" si="333"/>
        <v>0</v>
      </c>
    </row>
    <row r="377" spans="2:29" x14ac:dyDescent="0.25">
      <c r="B377" s="83">
        <v>363</v>
      </c>
      <c r="C377" s="95" t="s">
        <v>23</v>
      </c>
      <c r="D377" s="96" t="s">
        <v>138</v>
      </c>
      <c r="E377" s="97" t="s">
        <v>236</v>
      </c>
      <c r="F377" s="98" t="s">
        <v>254</v>
      </c>
      <c r="G377" s="99">
        <v>0</v>
      </c>
      <c r="H377" s="99">
        <v>50</v>
      </c>
      <c r="I377" s="100">
        <v>150</v>
      </c>
      <c r="J377" s="99">
        <v>75</v>
      </c>
      <c r="K377" s="99"/>
      <c r="L377" s="99"/>
      <c r="M377" s="99"/>
      <c r="N377" s="99">
        <f t="shared" ref="N377" si="334">SUM(L377+M377)</f>
        <v>0</v>
      </c>
      <c r="O377" s="99">
        <v>75</v>
      </c>
      <c r="P377" s="99">
        <v>50</v>
      </c>
      <c r="Q377" s="144">
        <f t="shared" ref="Q377:Q378" si="335">N377-O377</f>
        <v>-75</v>
      </c>
      <c r="R377" s="99">
        <v>130</v>
      </c>
      <c r="S377" s="99">
        <f t="shared" ref="S377:S378" si="336">N377*R377</f>
        <v>0</v>
      </c>
      <c r="T377" s="99">
        <f t="shared" ref="T377:T378" si="337">O377*R377</f>
        <v>9750</v>
      </c>
      <c r="U377" s="99">
        <f t="shared" ref="U377:U378" si="338">P377*R377</f>
        <v>6500</v>
      </c>
      <c r="V377" s="143" t="s">
        <v>727</v>
      </c>
      <c r="W377" s="143"/>
      <c r="X377" s="143"/>
      <c r="Y377" s="143"/>
      <c r="Z377" s="143"/>
      <c r="AA377" s="143"/>
      <c r="AB377" s="143"/>
      <c r="AC377" s="143"/>
    </row>
    <row r="378" spans="2:29" x14ac:dyDescent="0.25">
      <c r="B378" s="83">
        <v>364</v>
      </c>
      <c r="C378" s="65" t="s">
        <v>23</v>
      </c>
      <c r="D378" s="66" t="s">
        <v>259</v>
      </c>
      <c r="E378" s="67" t="s">
        <v>236</v>
      </c>
      <c r="F378" s="68" t="s">
        <v>254</v>
      </c>
      <c r="G378" s="89">
        <v>0</v>
      </c>
      <c r="H378" s="89">
        <v>0</v>
      </c>
      <c r="I378" s="93">
        <v>0</v>
      </c>
      <c r="J378" s="89">
        <v>0</v>
      </c>
      <c r="K378" s="89">
        <v>0</v>
      </c>
      <c r="L378" s="89">
        <v>0</v>
      </c>
      <c r="M378" s="89">
        <v>0</v>
      </c>
      <c r="N378" s="89">
        <v>0</v>
      </c>
      <c r="O378" s="89">
        <v>0</v>
      </c>
      <c r="P378" s="89">
        <v>0</v>
      </c>
      <c r="Q378" s="41">
        <f t="shared" si="335"/>
        <v>0</v>
      </c>
      <c r="R378" s="89"/>
      <c r="S378" s="89">
        <f t="shared" si="336"/>
        <v>0</v>
      </c>
      <c r="T378" s="89">
        <f t="shared" si="337"/>
        <v>0</v>
      </c>
      <c r="U378" s="89">
        <f t="shared" si="338"/>
        <v>0</v>
      </c>
    </row>
    <row r="379" spans="2:29" x14ac:dyDescent="0.25">
      <c r="B379" s="83">
        <v>365</v>
      </c>
      <c r="C379" s="59" t="s">
        <v>7</v>
      </c>
      <c r="D379" s="61" t="s">
        <v>170</v>
      </c>
      <c r="E379" s="55" t="s">
        <v>236</v>
      </c>
      <c r="F379" s="57" t="s">
        <v>254</v>
      </c>
      <c r="G379" s="88"/>
      <c r="H379" s="88">
        <v>25</v>
      </c>
      <c r="I379" s="92">
        <v>0</v>
      </c>
      <c r="J379" s="88">
        <v>0</v>
      </c>
      <c r="K379" s="88">
        <v>0</v>
      </c>
      <c r="L379" s="88">
        <v>0</v>
      </c>
      <c r="M379" s="88">
        <v>0</v>
      </c>
      <c r="N379" s="88">
        <f t="shared" ref="N379:N380" si="339">SUM(L379+M379)</f>
        <v>0</v>
      </c>
      <c r="O379" s="88">
        <v>0</v>
      </c>
      <c r="P379" s="88">
        <v>0</v>
      </c>
      <c r="R379" s="88">
        <v>118</v>
      </c>
      <c r="S379" s="88">
        <f t="shared" ref="S379:S382" si="340">N379*R379</f>
        <v>0</v>
      </c>
      <c r="T379" s="88">
        <f t="shared" ref="T379:T382" si="341">O379*R379</f>
        <v>0</v>
      </c>
      <c r="U379" s="88">
        <f t="shared" ref="U379:U382" si="342">P379*R379</f>
        <v>0</v>
      </c>
    </row>
    <row r="380" spans="2:29" x14ac:dyDescent="0.25">
      <c r="B380" s="83">
        <v>366</v>
      </c>
      <c r="C380" s="95" t="s">
        <v>23</v>
      </c>
      <c r="D380" s="96" t="s">
        <v>137</v>
      </c>
      <c r="E380" s="97" t="s">
        <v>236</v>
      </c>
      <c r="F380" s="98" t="s">
        <v>254</v>
      </c>
      <c r="G380" s="99"/>
      <c r="H380" s="99"/>
      <c r="I380" s="100"/>
      <c r="J380" s="99">
        <v>25</v>
      </c>
      <c r="K380" s="99">
        <v>0</v>
      </c>
      <c r="L380" s="99">
        <v>0</v>
      </c>
      <c r="M380" s="99"/>
      <c r="N380" s="99">
        <f t="shared" si="339"/>
        <v>0</v>
      </c>
      <c r="O380" s="99">
        <v>25</v>
      </c>
      <c r="P380" s="99">
        <v>25</v>
      </c>
      <c r="Q380" s="144">
        <f t="shared" ref="Q380:Q381" si="343">N380-O380</f>
        <v>-25</v>
      </c>
      <c r="R380" s="99">
        <v>119</v>
      </c>
      <c r="S380" s="99">
        <f t="shared" si="340"/>
        <v>0</v>
      </c>
      <c r="T380" s="99">
        <f t="shared" si="341"/>
        <v>2975</v>
      </c>
      <c r="U380" s="99">
        <f t="shared" si="342"/>
        <v>2975</v>
      </c>
      <c r="V380" s="143" t="s">
        <v>727</v>
      </c>
      <c r="W380" s="143"/>
      <c r="X380" s="143"/>
      <c r="Y380" s="143"/>
      <c r="Z380" s="143"/>
      <c r="AA380" s="143"/>
      <c r="AB380" s="143"/>
      <c r="AC380" s="143"/>
    </row>
    <row r="381" spans="2:29" x14ac:dyDescent="0.25">
      <c r="B381" s="83">
        <v>367</v>
      </c>
      <c r="C381" s="65" t="s">
        <v>23</v>
      </c>
      <c r="D381" s="66" t="s">
        <v>247</v>
      </c>
      <c r="E381" s="67" t="s">
        <v>236</v>
      </c>
      <c r="F381" s="68" t="s">
        <v>254</v>
      </c>
      <c r="G381" s="89">
        <v>0</v>
      </c>
      <c r="H381" s="89">
        <v>0</v>
      </c>
      <c r="I381" s="93">
        <v>0</v>
      </c>
      <c r="J381" s="89">
        <v>0</v>
      </c>
      <c r="K381" s="89">
        <v>0</v>
      </c>
      <c r="L381" s="89">
        <v>0</v>
      </c>
      <c r="M381" s="89">
        <v>0</v>
      </c>
      <c r="N381" s="89">
        <v>0</v>
      </c>
      <c r="O381" s="89">
        <v>0</v>
      </c>
      <c r="P381" s="89">
        <v>0</v>
      </c>
      <c r="Q381" s="41">
        <f t="shared" si="343"/>
        <v>0</v>
      </c>
      <c r="R381" s="89"/>
      <c r="S381" s="89">
        <f t="shared" si="340"/>
        <v>0</v>
      </c>
      <c r="T381" s="89">
        <f t="shared" si="341"/>
        <v>0</v>
      </c>
      <c r="U381" s="89">
        <f t="shared" si="342"/>
        <v>0</v>
      </c>
    </row>
    <row r="382" spans="2:29" x14ac:dyDescent="0.25">
      <c r="B382" s="83">
        <v>368</v>
      </c>
      <c r="C382" s="65" t="s">
        <v>7</v>
      </c>
      <c r="D382" s="66" t="s">
        <v>260</v>
      </c>
      <c r="E382" s="67" t="s">
        <v>236</v>
      </c>
      <c r="F382" s="68" t="s">
        <v>254</v>
      </c>
      <c r="G382" s="89">
        <v>25</v>
      </c>
      <c r="H382" s="89">
        <v>0</v>
      </c>
      <c r="I382" s="93">
        <v>0</v>
      </c>
      <c r="J382" s="89">
        <v>0</v>
      </c>
      <c r="K382" s="89">
        <v>0</v>
      </c>
      <c r="L382" s="89">
        <v>0</v>
      </c>
      <c r="M382" s="89">
        <v>0</v>
      </c>
      <c r="N382" s="89">
        <v>0</v>
      </c>
      <c r="O382" s="89">
        <v>0</v>
      </c>
      <c r="P382" s="89">
        <v>0</v>
      </c>
      <c r="R382" s="89"/>
      <c r="S382" s="89">
        <f t="shared" si="340"/>
        <v>0</v>
      </c>
      <c r="T382" s="89">
        <f t="shared" si="341"/>
        <v>0</v>
      </c>
      <c r="U382" s="89">
        <f t="shared" si="342"/>
        <v>0</v>
      </c>
    </row>
    <row r="383" spans="2:29" x14ac:dyDescent="0.25">
      <c r="B383" s="83">
        <v>369</v>
      </c>
      <c r="C383" s="95" t="s">
        <v>23</v>
      </c>
      <c r="D383" s="96" t="s">
        <v>249</v>
      </c>
      <c r="E383" s="97" t="s">
        <v>236</v>
      </c>
      <c r="F383" s="98" t="s">
        <v>254</v>
      </c>
      <c r="G383" s="99">
        <v>75</v>
      </c>
      <c r="H383" s="99">
        <v>250</v>
      </c>
      <c r="I383" s="100">
        <v>150</v>
      </c>
      <c r="J383" s="99">
        <v>250</v>
      </c>
      <c r="K383" s="99"/>
      <c r="L383" s="99"/>
      <c r="M383" s="99"/>
      <c r="N383" s="99">
        <f t="shared" ref="N383" si="344">SUM(L383+M383)</f>
        <v>0</v>
      </c>
      <c r="O383" s="99">
        <v>300</v>
      </c>
      <c r="P383" s="99">
        <v>100</v>
      </c>
      <c r="Q383" s="144">
        <f t="shared" ref="Q383:Q384" si="345">N383-O383</f>
        <v>-300</v>
      </c>
      <c r="R383" s="99">
        <v>141</v>
      </c>
      <c r="S383" s="99">
        <f t="shared" ref="S383:S386" si="346">N383*R383</f>
        <v>0</v>
      </c>
      <c r="T383" s="99">
        <f t="shared" ref="T383:T386" si="347">O383*R383</f>
        <v>42300</v>
      </c>
      <c r="U383" s="99">
        <f t="shared" ref="U383:U386" si="348">P383*R383</f>
        <v>14100</v>
      </c>
      <c r="V383" s="143" t="s">
        <v>727</v>
      </c>
      <c r="W383" s="143"/>
      <c r="X383" s="143"/>
      <c r="Y383" s="143"/>
      <c r="Z383" s="143"/>
      <c r="AA383" s="143"/>
      <c r="AB383" s="143"/>
      <c r="AC383" s="143"/>
    </row>
    <row r="384" spans="2:29" x14ac:dyDescent="0.25">
      <c r="B384" s="83">
        <v>370</v>
      </c>
      <c r="C384" s="36" t="s">
        <v>23</v>
      </c>
      <c r="D384" s="37" t="s">
        <v>261</v>
      </c>
      <c r="E384" s="38" t="s">
        <v>236</v>
      </c>
      <c r="F384" s="39" t="s">
        <v>254</v>
      </c>
      <c r="G384" s="35">
        <v>0</v>
      </c>
      <c r="H384" s="35">
        <v>0</v>
      </c>
      <c r="I384" s="40">
        <v>0</v>
      </c>
      <c r="J384" s="35">
        <v>0</v>
      </c>
      <c r="K384" s="89">
        <v>0</v>
      </c>
      <c r="L384" s="89">
        <v>0</v>
      </c>
      <c r="M384" s="89">
        <v>0</v>
      </c>
      <c r="N384" s="35">
        <v>0</v>
      </c>
      <c r="O384" s="35">
        <v>0</v>
      </c>
      <c r="P384" s="35">
        <v>0</v>
      </c>
      <c r="Q384" s="41">
        <f t="shared" si="345"/>
        <v>0</v>
      </c>
      <c r="R384" s="89"/>
      <c r="S384" s="89">
        <f t="shared" si="346"/>
        <v>0</v>
      </c>
      <c r="T384" s="89">
        <f t="shared" si="347"/>
        <v>0</v>
      </c>
      <c r="U384" s="89">
        <f t="shared" si="348"/>
        <v>0</v>
      </c>
    </row>
    <row r="385" spans="2:29" x14ac:dyDescent="0.25">
      <c r="B385" s="83">
        <v>371</v>
      </c>
      <c r="C385" s="36" t="s">
        <v>7</v>
      </c>
      <c r="D385" s="37" t="s">
        <v>63</v>
      </c>
      <c r="E385" s="38" t="s">
        <v>236</v>
      </c>
      <c r="F385" s="39" t="s">
        <v>254</v>
      </c>
      <c r="G385" s="35">
        <v>150</v>
      </c>
      <c r="H385" s="35">
        <v>0</v>
      </c>
      <c r="I385" s="40">
        <v>0</v>
      </c>
      <c r="J385" s="35">
        <v>0</v>
      </c>
      <c r="K385" s="89">
        <v>0</v>
      </c>
      <c r="L385" s="89">
        <v>0</v>
      </c>
      <c r="M385" s="89">
        <v>0</v>
      </c>
      <c r="N385" s="35">
        <v>0</v>
      </c>
      <c r="O385" s="35">
        <v>0</v>
      </c>
      <c r="P385" s="35">
        <v>0</v>
      </c>
      <c r="R385" s="89"/>
      <c r="S385" s="89">
        <f t="shared" si="346"/>
        <v>0</v>
      </c>
      <c r="T385" s="89">
        <f t="shared" si="347"/>
        <v>0</v>
      </c>
      <c r="U385" s="89">
        <f t="shared" si="348"/>
        <v>0</v>
      </c>
    </row>
    <row r="386" spans="2:29" x14ac:dyDescent="0.25">
      <c r="B386" s="83">
        <v>372</v>
      </c>
      <c r="C386" s="65" t="s">
        <v>7</v>
      </c>
      <c r="D386" s="66" t="s">
        <v>90</v>
      </c>
      <c r="E386" s="67" t="s">
        <v>236</v>
      </c>
      <c r="F386" s="68" t="s">
        <v>254</v>
      </c>
      <c r="G386" s="89">
        <v>50</v>
      </c>
      <c r="H386" s="89">
        <v>0</v>
      </c>
      <c r="I386" s="93">
        <v>0</v>
      </c>
      <c r="J386" s="89">
        <v>0</v>
      </c>
      <c r="K386" s="89">
        <v>0</v>
      </c>
      <c r="L386" s="89">
        <v>0</v>
      </c>
      <c r="M386" s="89">
        <v>0</v>
      </c>
      <c r="N386" s="89">
        <v>0</v>
      </c>
      <c r="O386" s="89">
        <v>0</v>
      </c>
      <c r="P386" s="89">
        <v>0</v>
      </c>
      <c r="R386" s="89"/>
      <c r="S386" s="89">
        <f t="shared" si="346"/>
        <v>0</v>
      </c>
      <c r="T386" s="89">
        <f t="shared" si="347"/>
        <v>0</v>
      </c>
      <c r="U386" s="89">
        <f t="shared" si="348"/>
        <v>0</v>
      </c>
    </row>
    <row r="387" spans="2:29" x14ac:dyDescent="0.25">
      <c r="B387" s="83">
        <v>373</v>
      </c>
      <c r="C387" s="59" t="s">
        <v>23</v>
      </c>
      <c r="D387" s="61" t="s">
        <v>262</v>
      </c>
      <c r="E387" s="55" t="s">
        <v>236</v>
      </c>
      <c r="F387" s="57" t="s">
        <v>254</v>
      </c>
      <c r="G387" s="88">
        <v>0</v>
      </c>
      <c r="H387" s="88">
        <v>25</v>
      </c>
      <c r="I387" s="92">
        <v>0</v>
      </c>
      <c r="J387" s="88">
        <v>0</v>
      </c>
      <c r="K387" s="88">
        <v>0</v>
      </c>
      <c r="L387" s="88">
        <v>0</v>
      </c>
      <c r="M387" s="88">
        <v>0</v>
      </c>
      <c r="N387" s="88">
        <f t="shared" ref="N387" si="349">SUM(L387+M387)</f>
        <v>0</v>
      </c>
      <c r="O387" s="88">
        <v>0</v>
      </c>
      <c r="P387" s="88">
        <v>0</v>
      </c>
      <c r="Q387" s="41">
        <f t="shared" ref="Q387:Q388" si="350">N387-O387</f>
        <v>0</v>
      </c>
      <c r="R387" s="88">
        <v>120</v>
      </c>
      <c r="S387" s="88">
        <f t="shared" ref="S387:S389" si="351">N387*R387</f>
        <v>0</v>
      </c>
      <c r="T387" s="88">
        <f t="shared" ref="T387:T389" si="352">O387*R387</f>
        <v>0</v>
      </c>
      <c r="U387" s="88">
        <f t="shared" ref="U387:U389" si="353">P387*R387</f>
        <v>0</v>
      </c>
      <c r="V387" s="1" t="s">
        <v>728</v>
      </c>
    </row>
    <row r="388" spans="2:29" x14ac:dyDescent="0.25">
      <c r="B388" s="83">
        <v>374</v>
      </c>
      <c r="C388" s="65" t="s">
        <v>23</v>
      </c>
      <c r="D388" s="66" t="s">
        <v>150</v>
      </c>
      <c r="E388" s="67" t="s">
        <v>236</v>
      </c>
      <c r="F388" s="68" t="s">
        <v>254</v>
      </c>
      <c r="G388" s="89">
        <v>0</v>
      </c>
      <c r="H388" s="89">
        <v>0</v>
      </c>
      <c r="I388" s="93">
        <v>0</v>
      </c>
      <c r="J388" s="89">
        <v>0</v>
      </c>
      <c r="K388" s="89">
        <v>0</v>
      </c>
      <c r="L388" s="89">
        <v>0</v>
      </c>
      <c r="M388" s="89">
        <v>0</v>
      </c>
      <c r="N388" s="89">
        <v>0</v>
      </c>
      <c r="O388" s="89">
        <v>0</v>
      </c>
      <c r="P388" s="89">
        <v>0</v>
      </c>
      <c r="Q388" s="41">
        <f t="shared" si="350"/>
        <v>0</v>
      </c>
      <c r="R388" s="89"/>
      <c r="S388" s="89">
        <f t="shared" si="351"/>
        <v>0</v>
      </c>
      <c r="T388" s="89">
        <f t="shared" si="352"/>
        <v>0</v>
      </c>
      <c r="U388" s="89">
        <f t="shared" si="353"/>
        <v>0</v>
      </c>
    </row>
    <row r="389" spans="2:29" x14ac:dyDescent="0.25">
      <c r="B389" s="83">
        <v>375</v>
      </c>
      <c r="C389" s="65" t="s">
        <v>69</v>
      </c>
      <c r="D389" s="66" t="s">
        <v>83</v>
      </c>
      <c r="E389" s="67" t="s">
        <v>236</v>
      </c>
      <c r="F389" s="68" t="s">
        <v>254</v>
      </c>
      <c r="G389" s="89">
        <v>0</v>
      </c>
      <c r="H389" s="89">
        <v>0</v>
      </c>
      <c r="I389" s="93">
        <v>0</v>
      </c>
      <c r="J389" s="89">
        <v>0</v>
      </c>
      <c r="K389" s="89">
        <v>0</v>
      </c>
      <c r="L389" s="89">
        <v>0</v>
      </c>
      <c r="M389" s="89">
        <v>0</v>
      </c>
      <c r="N389" s="89">
        <v>0</v>
      </c>
      <c r="O389" s="89">
        <v>0</v>
      </c>
      <c r="P389" s="89">
        <v>0</v>
      </c>
      <c r="R389" s="89"/>
      <c r="S389" s="89">
        <f t="shared" si="351"/>
        <v>0</v>
      </c>
      <c r="T389" s="89">
        <f t="shared" si="352"/>
        <v>0</v>
      </c>
      <c r="U389" s="89">
        <f t="shared" si="353"/>
        <v>0</v>
      </c>
    </row>
    <row r="390" spans="2:29" x14ac:dyDescent="0.25">
      <c r="B390" s="83">
        <v>376</v>
      </c>
      <c r="C390" s="59" t="s">
        <v>23</v>
      </c>
      <c r="D390" s="61" t="s">
        <v>263</v>
      </c>
      <c r="E390" s="55" t="s">
        <v>236</v>
      </c>
      <c r="F390" s="57" t="s">
        <v>254</v>
      </c>
      <c r="G390" s="88">
        <v>250</v>
      </c>
      <c r="H390" s="88">
        <v>125</v>
      </c>
      <c r="I390" s="92">
        <v>250</v>
      </c>
      <c r="J390" s="88">
        <v>125</v>
      </c>
      <c r="K390" s="88">
        <v>0</v>
      </c>
      <c r="L390" s="88">
        <v>0</v>
      </c>
      <c r="M390" s="88">
        <v>0</v>
      </c>
      <c r="N390" s="88">
        <f t="shared" ref="N390:N391" si="354">SUM(L390+M390)</f>
        <v>0</v>
      </c>
      <c r="O390" s="88">
        <v>250</v>
      </c>
      <c r="P390" s="88">
        <v>125</v>
      </c>
      <c r="Q390" s="41">
        <f>N390-O390</f>
        <v>-250</v>
      </c>
      <c r="R390" s="88">
        <v>110</v>
      </c>
      <c r="S390" s="88">
        <f t="shared" ref="S390:S392" si="355">N390*R390</f>
        <v>0</v>
      </c>
      <c r="T390" s="88">
        <f t="shared" ref="T390:T392" si="356">O390*R390</f>
        <v>27500</v>
      </c>
      <c r="U390" s="88">
        <f t="shared" ref="U390:U392" si="357">P390*R390</f>
        <v>13750</v>
      </c>
      <c r="V390" s="1" t="s">
        <v>727</v>
      </c>
    </row>
    <row r="391" spans="2:29" x14ac:dyDescent="0.25">
      <c r="B391" s="83">
        <v>377</v>
      </c>
      <c r="C391" s="95" t="s">
        <v>7</v>
      </c>
      <c r="D391" s="96" t="s">
        <v>264</v>
      </c>
      <c r="E391" s="97" t="s">
        <v>236</v>
      </c>
      <c r="F391" s="98" t="s">
        <v>254</v>
      </c>
      <c r="G391" s="99"/>
      <c r="H391" s="99"/>
      <c r="I391" s="100"/>
      <c r="J391" s="99">
        <v>25</v>
      </c>
      <c r="K391" s="99"/>
      <c r="L391" s="99"/>
      <c r="M391" s="99"/>
      <c r="N391" s="99">
        <f t="shared" si="354"/>
        <v>0</v>
      </c>
      <c r="O391" s="99">
        <v>25</v>
      </c>
      <c r="P391" s="99">
        <v>50</v>
      </c>
      <c r="Q391" s="143"/>
      <c r="R391" s="99">
        <v>125</v>
      </c>
      <c r="S391" s="99">
        <f t="shared" si="355"/>
        <v>0</v>
      </c>
      <c r="T391" s="99">
        <f t="shared" si="356"/>
        <v>3125</v>
      </c>
      <c r="U391" s="99">
        <f t="shared" si="357"/>
        <v>6250</v>
      </c>
      <c r="V391" s="143" t="s">
        <v>727</v>
      </c>
      <c r="W391" s="143"/>
      <c r="X391" s="143"/>
      <c r="Y391" s="143"/>
      <c r="Z391" s="143"/>
      <c r="AA391" s="143"/>
      <c r="AB391" s="143"/>
      <c r="AC391" s="143"/>
    </row>
    <row r="392" spans="2:29" x14ac:dyDescent="0.25">
      <c r="B392" s="83">
        <v>378</v>
      </c>
      <c r="C392" s="65" t="s">
        <v>7</v>
      </c>
      <c r="D392" s="66" t="s">
        <v>166</v>
      </c>
      <c r="E392" s="67" t="s">
        <v>236</v>
      </c>
      <c r="F392" s="68" t="s">
        <v>254</v>
      </c>
      <c r="G392" s="89">
        <v>0</v>
      </c>
      <c r="H392" s="89">
        <v>0</v>
      </c>
      <c r="I392" s="93">
        <v>0</v>
      </c>
      <c r="J392" s="89">
        <v>0</v>
      </c>
      <c r="K392" s="89">
        <v>0</v>
      </c>
      <c r="L392" s="89">
        <v>0</v>
      </c>
      <c r="M392" s="89">
        <v>0</v>
      </c>
      <c r="N392" s="89">
        <v>0</v>
      </c>
      <c r="O392" s="89">
        <v>0</v>
      </c>
      <c r="P392" s="89">
        <v>0</v>
      </c>
      <c r="R392" s="89"/>
      <c r="S392" s="89">
        <f t="shared" si="355"/>
        <v>0</v>
      </c>
      <c r="T392" s="89">
        <f t="shared" si="356"/>
        <v>0</v>
      </c>
      <c r="U392" s="89">
        <f t="shared" si="357"/>
        <v>0</v>
      </c>
    </row>
    <row r="393" spans="2:29" x14ac:dyDescent="0.25">
      <c r="B393" s="83">
        <v>379</v>
      </c>
      <c r="C393" s="59" t="s">
        <v>17</v>
      </c>
      <c r="D393" s="61" t="s">
        <v>130</v>
      </c>
      <c r="E393" s="55" t="s">
        <v>236</v>
      </c>
      <c r="F393" s="57" t="s">
        <v>254</v>
      </c>
      <c r="G393" s="88"/>
      <c r="H393" s="88">
        <v>0</v>
      </c>
      <c r="I393" s="92">
        <v>25</v>
      </c>
      <c r="J393" s="88">
        <v>0</v>
      </c>
      <c r="K393" s="88">
        <v>0</v>
      </c>
      <c r="L393" s="88">
        <v>0</v>
      </c>
      <c r="M393" s="88">
        <v>0</v>
      </c>
      <c r="N393" s="88">
        <f t="shared" ref="N393:N397" si="358">SUM(L393+M393)</f>
        <v>0</v>
      </c>
      <c r="O393" s="88">
        <v>0</v>
      </c>
      <c r="P393" s="88">
        <v>0</v>
      </c>
      <c r="R393" s="88">
        <v>116</v>
      </c>
      <c r="S393" s="88">
        <f t="shared" ref="S393:S396" si="359">N393*R393</f>
        <v>0</v>
      </c>
      <c r="T393" s="88">
        <f t="shared" ref="T393:T396" si="360">O393*R393</f>
        <v>0</v>
      </c>
      <c r="U393" s="88">
        <f t="shared" ref="U393:U396" si="361">P393*R393</f>
        <v>0</v>
      </c>
    </row>
    <row r="394" spans="2:29" x14ac:dyDescent="0.25">
      <c r="B394" s="83">
        <v>380</v>
      </c>
      <c r="C394" s="95" t="s">
        <v>23</v>
      </c>
      <c r="D394" s="96" t="s">
        <v>265</v>
      </c>
      <c r="E394" s="97" t="s">
        <v>236</v>
      </c>
      <c r="F394" s="98" t="s">
        <v>254</v>
      </c>
      <c r="G394" s="99"/>
      <c r="H394" s="99"/>
      <c r="I394" s="100"/>
      <c r="J394" s="99">
        <v>0</v>
      </c>
      <c r="K394" s="99"/>
      <c r="L394" s="99"/>
      <c r="M394" s="99"/>
      <c r="N394" s="99">
        <f t="shared" si="358"/>
        <v>0</v>
      </c>
      <c r="O394" s="99"/>
      <c r="P394" s="99">
        <v>25</v>
      </c>
      <c r="Q394" s="144">
        <f t="shared" ref="Q394:Q396" si="362">N394-O394</f>
        <v>0</v>
      </c>
      <c r="R394" s="99">
        <v>120</v>
      </c>
      <c r="S394" s="99">
        <f t="shared" si="359"/>
        <v>0</v>
      </c>
      <c r="T394" s="99">
        <f t="shared" si="360"/>
        <v>0</v>
      </c>
      <c r="U394" s="99">
        <f t="shared" si="361"/>
        <v>3000</v>
      </c>
      <c r="V394" s="143" t="s">
        <v>727</v>
      </c>
      <c r="W394" s="143"/>
      <c r="X394" s="143"/>
      <c r="Y394" s="143"/>
      <c r="Z394" s="143"/>
      <c r="AA394" s="143"/>
      <c r="AB394" s="143"/>
      <c r="AC394" s="143"/>
    </row>
    <row r="395" spans="2:29" x14ac:dyDescent="0.25">
      <c r="B395" s="83">
        <v>381</v>
      </c>
      <c r="C395" s="59" t="s">
        <v>23</v>
      </c>
      <c r="D395" s="61" t="s">
        <v>227</v>
      </c>
      <c r="E395" s="55" t="s">
        <v>236</v>
      </c>
      <c r="F395" s="57" t="s">
        <v>254</v>
      </c>
      <c r="G395" s="88">
        <v>0</v>
      </c>
      <c r="H395" s="88">
        <v>0</v>
      </c>
      <c r="I395" s="92">
        <v>200</v>
      </c>
      <c r="J395" s="88">
        <v>600</v>
      </c>
      <c r="K395" s="88">
        <v>0</v>
      </c>
      <c r="L395" s="88">
        <v>0</v>
      </c>
      <c r="M395" s="88">
        <v>0</v>
      </c>
      <c r="N395" s="88">
        <f t="shared" si="358"/>
        <v>0</v>
      </c>
      <c r="O395" s="88">
        <v>1000</v>
      </c>
      <c r="P395" s="88">
        <v>375</v>
      </c>
      <c r="Q395" s="41">
        <f t="shared" si="362"/>
        <v>-1000</v>
      </c>
      <c r="R395" s="88">
        <v>105</v>
      </c>
      <c r="S395" s="88">
        <f t="shared" si="359"/>
        <v>0</v>
      </c>
      <c r="T395" s="88">
        <f t="shared" si="360"/>
        <v>105000</v>
      </c>
      <c r="U395" s="88">
        <f t="shared" si="361"/>
        <v>39375</v>
      </c>
      <c r="V395" s="1" t="s">
        <v>727</v>
      </c>
    </row>
    <row r="396" spans="2:29" x14ac:dyDescent="0.25">
      <c r="B396" s="83">
        <v>382</v>
      </c>
      <c r="C396" s="95" t="s">
        <v>23</v>
      </c>
      <c r="D396" s="96" t="s">
        <v>228</v>
      </c>
      <c r="E396" s="97" t="s">
        <v>236</v>
      </c>
      <c r="F396" s="98" t="s">
        <v>254</v>
      </c>
      <c r="G396" s="99">
        <v>25</v>
      </c>
      <c r="H396" s="99">
        <v>0</v>
      </c>
      <c r="I396" s="100">
        <v>0</v>
      </c>
      <c r="J396" s="99">
        <v>25</v>
      </c>
      <c r="K396" s="99"/>
      <c r="L396" s="99"/>
      <c r="M396" s="99"/>
      <c r="N396" s="99">
        <f t="shared" si="358"/>
        <v>0</v>
      </c>
      <c r="O396" s="99">
        <v>25</v>
      </c>
      <c r="P396" s="99">
        <v>25</v>
      </c>
      <c r="Q396" s="144">
        <f t="shared" si="362"/>
        <v>-25</v>
      </c>
      <c r="R396" s="99">
        <v>123</v>
      </c>
      <c r="S396" s="99">
        <f t="shared" si="359"/>
        <v>0</v>
      </c>
      <c r="T396" s="99">
        <f t="shared" si="360"/>
        <v>3075</v>
      </c>
      <c r="U396" s="99">
        <f t="shared" si="361"/>
        <v>3075</v>
      </c>
      <c r="V396" s="143" t="s">
        <v>727</v>
      </c>
      <c r="W396" s="143"/>
      <c r="X396" s="143"/>
      <c r="Y396" s="143"/>
      <c r="Z396" s="143"/>
      <c r="AA396" s="143"/>
      <c r="AB396" s="143"/>
      <c r="AC396" s="143"/>
    </row>
    <row r="397" spans="2:29" x14ac:dyDescent="0.25">
      <c r="B397" s="83">
        <v>383</v>
      </c>
      <c r="C397" s="95" t="s">
        <v>7</v>
      </c>
      <c r="D397" s="96" t="s">
        <v>52</v>
      </c>
      <c r="E397" s="97" t="s">
        <v>236</v>
      </c>
      <c r="F397" s="98" t="s">
        <v>254</v>
      </c>
      <c r="G397" s="99">
        <v>0</v>
      </c>
      <c r="H397" s="99">
        <v>0</v>
      </c>
      <c r="I397" s="100">
        <v>0</v>
      </c>
      <c r="J397" s="99">
        <v>0</v>
      </c>
      <c r="K397" s="99">
        <v>0</v>
      </c>
      <c r="L397" s="99">
        <v>0</v>
      </c>
      <c r="M397" s="99"/>
      <c r="N397" s="99">
        <f t="shared" si="358"/>
        <v>0</v>
      </c>
      <c r="O397" s="99">
        <v>0</v>
      </c>
      <c r="P397" s="99">
        <v>0</v>
      </c>
      <c r="Q397" s="143"/>
      <c r="R397" s="99">
        <v>123</v>
      </c>
      <c r="S397" s="99">
        <f t="shared" ref="S397" si="363">N397*R397</f>
        <v>0</v>
      </c>
      <c r="T397" s="99">
        <f t="shared" ref="T397" si="364">O397*R397</f>
        <v>0</v>
      </c>
      <c r="U397" s="99">
        <f t="shared" ref="U397" si="365">P397*R397</f>
        <v>0</v>
      </c>
      <c r="V397" s="143" t="s">
        <v>727</v>
      </c>
      <c r="W397" s="143"/>
      <c r="X397" s="143"/>
      <c r="Y397" s="143"/>
      <c r="Z397" s="143"/>
      <c r="AA397" s="143"/>
      <c r="AB397" s="143"/>
      <c r="AC397" s="143"/>
    </row>
    <row r="398" spans="2:29" x14ac:dyDescent="0.25">
      <c r="B398" s="83">
        <v>384</v>
      </c>
      <c r="C398" s="95" t="s">
        <v>7</v>
      </c>
      <c r="D398" s="96" t="s">
        <v>132</v>
      </c>
      <c r="E398" s="97" t="s">
        <v>236</v>
      </c>
      <c r="F398" s="98" t="s">
        <v>254</v>
      </c>
      <c r="G398" s="99">
        <v>0</v>
      </c>
      <c r="H398" s="99">
        <v>75</v>
      </c>
      <c r="I398" s="100">
        <v>0</v>
      </c>
      <c r="J398" s="99">
        <v>0</v>
      </c>
      <c r="K398" s="99"/>
      <c r="L398" s="99"/>
      <c r="M398" s="99"/>
      <c r="N398" s="99">
        <f t="shared" ref="N398:N400" si="366">SUM(L398+M398)</f>
        <v>0</v>
      </c>
      <c r="O398" s="99">
        <v>25</v>
      </c>
      <c r="P398" s="99">
        <v>25</v>
      </c>
      <c r="Q398" s="143"/>
      <c r="R398" s="99">
        <v>123</v>
      </c>
      <c r="S398" s="99">
        <f t="shared" ref="S398:S403" si="367">N398*R398</f>
        <v>0</v>
      </c>
      <c r="T398" s="99">
        <f t="shared" ref="T398:T403" si="368">O398*R398</f>
        <v>3075</v>
      </c>
      <c r="U398" s="99">
        <f t="shared" ref="U398:U403" si="369">P398*R398</f>
        <v>3075</v>
      </c>
      <c r="V398" s="143" t="s">
        <v>727</v>
      </c>
      <c r="W398" s="143"/>
      <c r="X398" s="143"/>
      <c r="Y398" s="143"/>
      <c r="Z398" s="143"/>
      <c r="AA398" s="143"/>
      <c r="AB398" s="143"/>
      <c r="AC398" s="143"/>
    </row>
    <row r="399" spans="2:29" x14ac:dyDescent="0.25">
      <c r="B399" s="83">
        <v>385</v>
      </c>
      <c r="C399" s="95" t="s">
        <v>23</v>
      </c>
      <c r="D399" s="96" t="s">
        <v>266</v>
      </c>
      <c r="E399" s="97" t="s">
        <v>236</v>
      </c>
      <c r="F399" s="98" t="s">
        <v>254</v>
      </c>
      <c r="G399" s="99"/>
      <c r="H399" s="99"/>
      <c r="I399" s="100"/>
      <c r="J399" s="99">
        <v>0</v>
      </c>
      <c r="K399" s="99"/>
      <c r="L399" s="99"/>
      <c r="M399" s="99"/>
      <c r="N399" s="99">
        <f t="shared" si="366"/>
        <v>0</v>
      </c>
      <c r="O399" s="99"/>
      <c r="P399" s="99">
        <v>25</v>
      </c>
      <c r="Q399" s="144">
        <f>N399-O399</f>
        <v>0</v>
      </c>
      <c r="R399" s="99">
        <v>116</v>
      </c>
      <c r="S399" s="99">
        <f t="shared" si="367"/>
        <v>0</v>
      </c>
      <c r="T399" s="99">
        <f t="shared" si="368"/>
        <v>0</v>
      </c>
      <c r="U399" s="99">
        <f t="shared" si="369"/>
        <v>2900</v>
      </c>
      <c r="V399" s="143" t="s">
        <v>727</v>
      </c>
      <c r="W399" s="143"/>
      <c r="X399" s="143"/>
      <c r="Y399" s="143"/>
      <c r="Z399" s="143"/>
      <c r="AA399" s="143"/>
      <c r="AB399" s="143"/>
      <c r="AC399" s="143"/>
    </row>
    <row r="400" spans="2:29" x14ac:dyDescent="0.25">
      <c r="B400" s="83">
        <v>386</v>
      </c>
      <c r="C400" s="95" t="s">
        <v>7</v>
      </c>
      <c r="D400" s="96" t="s">
        <v>65</v>
      </c>
      <c r="E400" s="97" t="s">
        <v>236</v>
      </c>
      <c r="F400" s="98" t="s">
        <v>254</v>
      </c>
      <c r="G400" s="99">
        <v>500</v>
      </c>
      <c r="H400" s="99">
        <v>500</v>
      </c>
      <c r="I400" s="100">
        <v>525</v>
      </c>
      <c r="J400" s="99">
        <v>400</v>
      </c>
      <c r="K400" s="99"/>
      <c r="L400" s="99"/>
      <c r="M400" s="99"/>
      <c r="N400" s="99">
        <f t="shared" si="366"/>
        <v>0</v>
      </c>
      <c r="O400" s="99">
        <v>500</v>
      </c>
      <c r="P400" s="99">
        <v>400</v>
      </c>
      <c r="Q400" s="143"/>
      <c r="R400" s="99">
        <v>120</v>
      </c>
      <c r="S400" s="99">
        <f t="shared" si="367"/>
        <v>0</v>
      </c>
      <c r="T400" s="99">
        <f t="shared" si="368"/>
        <v>60000</v>
      </c>
      <c r="U400" s="99">
        <f t="shared" si="369"/>
        <v>48000</v>
      </c>
      <c r="V400" s="143" t="s">
        <v>727</v>
      </c>
      <c r="W400" s="143"/>
      <c r="X400" s="143"/>
      <c r="Y400" s="143"/>
      <c r="Z400" s="143"/>
      <c r="AA400" s="143"/>
      <c r="AB400" s="143"/>
      <c r="AC400" s="143"/>
    </row>
    <row r="401" spans="2:29" x14ac:dyDescent="0.25">
      <c r="B401" s="83">
        <v>387</v>
      </c>
      <c r="C401" s="65" t="s">
        <v>23</v>
      </c>
      <c r="D401" s="66" t="s">
        <v>267</v>
      </c>
      <c r="E401" s="67" t="s">
        <v>236</v>
      </c>
      <c r="F401" s="68" t="s">
        <v>254</v>
      </c>
      <c r="G401" s="89">
        <v>0</v>
      </c>
      <c r="H401" s="89">
        <v>0</v>
      </c>
      <c r="I401" s="93">
        <v>0</v>
      </c>
      <c r="J401" s="89">
        <v>0</v>
      </c>
      <c r="K401" s="89">
        <v>0</v>
      </c>
      <c r="L401" s="89">
        <v>0</v>
      </c>
      <c r="M401" s="89">
        <v>0</v>
      </c>
      <c r="N401" s="89">
        <v>0</v>
      </c>
      <c r="O401" s="89">
        <v>0</v>
      </c>
      <c r="P401" s="89">
        <v>0</v>
      </c>
      <c r="Q401" s="41">
        <f t="shared" ref="Q401:Q406" si="370">N401-O401</f>
        <v>0</v>
      </c>
      <c r="R401" s="89"/>
      <c r="S401" s="89">
        <f t="shared" si="367"/>
        <v>0</v>
      </c>
      <c r="T401" s="89">
        <f t="shared" si="368"/>
        <v>0</v>
      </c>
      <c r="U401" s="89">
        <f t="shared" si="369"/>
        <v>0</v>
      </c>
    </row>
    <row r="402" spans="2:29" x14ac:dyDescent="0.25">
      <c r="B402" s="83">
        <v>388</v>
      </c>
      <c r="C402" s="65" t="s">
        <v>23</v>
      </c>
      <c r="D402" s="66" t="s">
        <v>268</v>
      </c>
      <c r="E402" s="67" t="s">
        <v>236</v>
      </c>
      <c r="F402" s="68" t="s">
        <v>254</v>
      </c>
      <c r="G402" s="89">
        <v>25</v>
      </c>
      <c r="H402" s="89">
        <v>0</v>
      </c>
      <c r="I402" s="93">
        <v>0</v>
      </c>
      <c r="J402" s="89">
        <v>0</v>
      </c>
      <c r="K402" s="89">
        <v>0</v>
      </c>
      <c r="L402" s="89">
        <v>0</v>
      </c>
      <c r="M402" s="89">
        <v>0</v>
      </c>
      <c r="N402" s="89">
        <v>0</v>
      </c>
      <c r="O402" s="89">
        <v>0</v>
      </c>
      <c r="P402" s="89">
        <v>0</v>
      </c>
      <c r="Q402" s="41">
        <f t="shared" si="370"/>
        <v>0</v>
      </c>
      <c r="R402" s="89"/>
      <c r="S402" s="89">
        <f t="shared" si="367"/>
        <v>0</v>
      </c>
      <c r="T402" s="89">
        <f t="shared" si="368"/>
        <v>0</v>
      </c>
      <c r="U402" s="89">
        <f t="shared" si="369"/>
        <v>0</v>
      </c>
    </row>
    <row r="403" spans="2:29" x14ac:dyDescent="0.25">
      <c r="B403" s="83">
        <v>389</v>
      </c>
      <c r="C403" s="65" t="s">
        <v>23</v>
      </c>
      <c r="D403" s="66" t="s">
        <v>229</v>
      </c>
      <c r="E403" s="67" t="s">
        <v>236</v>
      </c>
      <c r="F403" s="68" t="s">
        <v>254</v>
      </c>
      <c r="G403" s="89">
        <v>0</v>
      </c>
      <c r="H403" s="89">
        <v>0</v>
      </c>
      <c r="I403" s="93">
        <v>0</v>
      </c>
      <c r="J403" s="89">
        <v>0</v>
      </c>
      <c r="K403" s="89">
        <v>0</v>
      </c>
      <c r="L403" s="89">
        <v>0</v>
      </c>
      <c r="M403" s="89">
        <v>0</v>
      </c>
      <c r="N403" s="89">
        <v>0</v>
      </c>
      <c r="O403" s="89">
        <v>0</v>
      </c>
      <c r="P403" s="89">
        <v>0</v>
      </c>
      <c r="Q403" s="41">
        <f t="shared" si="370"/>
        <v>0</v>
      </c>
      <c r="R403" s="89"/>
      <c r="S403" s="89">
        <f t="shared" si="367"/>
        <v>0</v>
      </c>
      <c r="T403" s="89">
        <f t="shared" si="368"/>
        <v>0</v>
      </c>
      <c r="U403" s="89">
        <f t="shared" si="369"/>
        <v>0</v>
      </c>
    </row>
    <row r="404" spans="2:29" x14ac:dyDescent="0.25">
      <c r="B404" s="83">
        <v>390</v>
      </c>
      <c r="C404" s="59" t="s">
        <v>23</v>
      </c>
      <c r="D404" s="61" t="s">
        <v>87</v>
      </c>
      <c r="E404" s="55" t="s">
        <v>236</v>
      </c>
      <c r="F404" s="57" t="s">
        <v>254</v>
      </c>
      <c r="G404" s="88">
        <v>25</v>
      </c>
      <c r="H404" s="88">
        <v>50</v>
      </c>
      <c r="I404" s="92">
        <v>0</v>
      </c>
      <c r="J404" s="88">
        <v>0</v>
      </c>
      <c r="K404" s="88">
        <v>0</v>
      </c>
      <c r="L404" s="88">
        <v>0</v>
      </c>
      <c r="M404" s="88">
        <v>0</v>
      </c>
      <c r="N404" s="88">
        <f t="shared" ref="N404" si="371">SUM(L404+M404)</f>
        <v>0</v>
      </c>
      <c r="O404" s="88">
        <v>0</v>
      </c>
      <c r="P404" s="88">
        <v>0</v>
      </c>
      <c r="Q404" s="41">
        <f t="shared" si="370"/>
        <v>0</v>
      </c>
      <c r="R404" s="88">
        <v>116</v>
      </c>
      <c r="S404" s="88">
        <f t="shared" ref="S404:S405" si="372">N404*R404</f>
        <v>0</v>
      </c>
      <c r="T404" s="88">
        <f t="shared" ref="T404:T405" si="373">O404*R404</f>
        <v>0</v>
      </c>
      <c r="U404" s="88">
        <f t="shared" ref="U404:U405" si="374">P404*R404</f>
        <v>0</v>
      </c>
      <c r="V404" s="1" t="s">
        <v>728</v>
      </c>
    </row>
    <row r="405" spans="2:29" x14ac:dyDescent="0.25">
      <c r="B405" s="83">
        <v>391</v>
      </c>
      <c r="C405" s="65" t="s">
        <v>23</v>
      </c>
      <c r="D405" s="66" t="s">
        <v>269</v>
      </c>
      <c r="E405" s="67" t="s">
        <v>236</v>
      </c>
      <c r="F405" s="68" t="s">
        <v>254</v>
      </c>
      <c r="G405" s="89">
        <v>0</v>
      </c>
      <c r="H405" s="89">
        <v>0</v>
      </c>
      <c r="I405" s="93">
        <v>0</v>
      </c>
      <c r="J405" s="89">
        <v>0</v>
      </c>
      <c r="K405" s="89">
        <v>0</v>
      </c>
      <c r="L405" s="89">
        <v>0</v>
      </c>
      <c r="M405" s="89">
        <v>0</v>
      </c>
      <c r="N405" s="89">
        <v>0</v>
      </c>
      <c r="O405" s="89">
        <v>0</v>
      </c>
      <c r="P405" s="89">
        <v>0</v>
      </c>
      <c r="Q405" s="41">
        <f t="shared" si="370"/>
        <v>0</v>
      </c>
      <c r="R405" s="89"/>
      <c r="S405" s="89">
        <f t="shared" si="372"/>
        <v>0</v>
      </c>
      <c r="T405" s="89">
        <f t="shared" si="373"/>
        <v>0</v>
      </c>
      <c r="U405" s="89">
        <f t="shared" si="374"/>
        <v>0</v>
      </c>
    </row>
    <row r="406" spans="2:29" x14ac:dyDescent="0.25">
      <c r="B406" s="83">
        <v>392</v>
      </c>
      <c r="C406" s="95" t="s">
        <v>23</v>
      </c>
      <c r="D406" s="96" t="s">
        <v>270</v>
      </c>
      <c r="E406" s="97" t="s">
        <v>236</v>
      </c>
      <c r="F406" s="98" t="s">
        <v>254</v>
      </c>
      <c r="G406" s="99"/>
      <c r="H406" s="99">
        <v>0</v>
      </c>
      <c r="I406" s="100">
        <v>50</v>
      </c>
      <c r="J406" s="99">
        <v>125</v>
      </c>
      <c r="K406" s="99"/>
      <c r="L406" s="99"/>
      <c r="M406" s="99"/>
      <c r="N406" s="99">
        <f t="shared" ref="N406:N408" si="375">SUM(L406+M406)</f>
        <v>0</v>
      </c>
      <c r="O406" s="99">
        <v>125</v>
      </c>
      <c r="P406" s="99">
        <v>100</v>
      </c>
      <c r="Q406" s="144">
        <f t="shared" si="370"/>
        <v>-125</v>
      </c>
      <c r="R406" s="99">
        <v>127</v>
      </c>
      <c r="S406" s="99">
        <f t="shared" ref="S406:S410" si="376">N406*R406</f>
        <v>0</v>
      </c>
      <c r="T406" s="99">
        <f t="shared" ref="T406:T410" si="377">O406*R406</f>
        <v>15875</v>
      </c>
      <c r="U406" s="99">
        <f t="shared" ref="U406:U410" si="378">P406*R406</f>
        <v>12700</v>
      </c>
      <c r="V406" s="143" t="s">
        <v>727</v>
      </c>
      <c r="W406" s="143"/>
      <c r="X406" s="143"/>
      <c r="Y406" s="143"/>
      <c r="Z406" s="143"/>
      <c r="AA406" s="143"/>
      <c r="AB406" s="143"/>
      <c r="AC406" s="143"/>
    </row>
    <row r="407" spans="2:29" x14ac:dyDescent="0.25">
      <c r="B407" s="83">
        <v>393</v>
      </c>
      <c r="C407" s="95" t="s">
        <v>7</v>
      </c>
      <c r="D407" s="96" t="s">
        <v>116</v>
      </c>
      <c r="E407" s="97" t="s">
        <v>236</v>
      </c>
      <c r="F407" s="98" t="s">
        <v>254</v>
      </c>
      <c r="G407" s="99">
        <v>0</v>
      </c>
      <c r="H407" s="99">
        <v>25</v>
      </c>
      <c r="I407" s="100">
        <v>25</v>
      </c>
      <c r="J407" s="99">
        <v>0</v>
      </c>
      <c r="K407" s="99"/>
      <c r="L407" s="99"/>
      <c r="M407" s="99"/>
      <c r="N407" s="99">
        <f t="shared" si="375"/>
        <v>0</v>
      </c>
      <c r="O407" s="99">
        <v>25</v>
      </c>
      <c r="P407" s="99">
        <v>25</v>
      </c>
      <c r="Q407" s="143"/>
      <c r="R407" s="99">
        <v>125</v>
      </c>
      <c r="S407" s="99">
        <f t="shared" si="376"/>
        <v>0</v>
      </c>
      <c r="T407" s="99">
        <f t="shared" si="377"/>
        <v>3125</v>
      </c>
      <c r="U407" s="99">
        <f t="shared" si="378"/>
        <v>3125</v>
      </c>
      <c r="V407" s="143" t="s">
        <v>727</v>
      </c>
      <c r="W407" s="143"/>
      <c r="X407" s="143"/>
      <c r="Y407" s="143"/>
      <c r="Z407" s="143"/>
      <c r="AA407" s="143"/>
      <c r="AB407" s="143"/>
      <c r="AC407" s="143"/>
    </row>
    <row r="408" spans="2:29" x14ac:dyDescent="0.25">
      <c r="B408" s="83">
        <v>394</v>
      </c>
      <c r="C408" s="95" t="s">
        <v>23</v>
      </c>
      <c r="D408" s="96" t="s">
        <v>74</v>
      </c>
      <c r="E408" s="97" t="s">
        <v>236</v>
      </c>
      <c r="F408" s="98" t="s">
        <v>254</v>
      </c>
      <c r="G408" s="99"/>
      <c r="H408" s="99"/>
      <c r="I408" s="100"/>
      <c r="J408" s="99">
        <v>25</v>
      </c>
      <c r="K408" s="99"/>
      <c r="L408" s="99"/>
      <c r="M408" s="99"/>
      <c r="N408" s="99">
        <f t="shared" si="375"/>
        <v>0</v>
      </c>
      <c r="O408" s="99">
        <v>50</v>
      </c>
      <c r="P408" s="99">
        <v>50</v>
      </c>
      <c r="Q408" s="144">
        <f>N408-O408</f>
        <v>-50</v>
      </c>
      <c r="R408" s="99">
        <v>120</v>
      </c>
      <c r="S408" s="99">
        <f t="shared" si="376"/>
        <v>0</v>
      </c>
      <c r="T408" s="99">
        <f t="shared" si="377"/>
        <v>6000</v>
      </c>
      <c r="U408" s="99">
        <f t="shared" si="378"/>
        <v>6000</v>
      </c>
      <c r="V408" s="143" t="s">
        <v>727</v>
      </c>
      <c r="W408" s="143"/>
      <c r="X408" s="143"/>
      <c r="Y408" s="143"/>
      <c r="Z408" s="143"/>
      <c r="AA408" s="143"/>
      <c r="AB408" s="143"/>
      <c r="AC408" s="143"/>
    </row>
    <row r="409" spans="2:29" x14ac:dyDescent="0.25">
      <c r="B409" s="83">
        <v>395</v>
      </c>
      <c r="C409" s="65" t="s">
        <v>7</v>
      </c>
      <c r="D409" s="66" t="s">
        <v>163</v>
      </c>
      <c r="E409" s="67" t="s">
        <v>236</v>
      </c>
      <c r="F409" s="68" t="s">
        <v>271</v>
      </c>
      <c r="G409" s="89">
        <v>0</v>
      </c>
      <c r="H409" s="89">
        <v>0</v>
      </c>
      <c r="I409" s="93">
        <v>0</v>
      </c>
      <c r="J409" s="89">
        <v>0</v>
      </c>
      <c r="K409" s="89">
        <v>0</v>
      </c>
      <c r="L409" s="89">
        <v>0</v>
      </c>
      <c r="M409" s="89">
        <v>0</v>
      </c>
      <c r="N409" s="89">
        <v>0</v>
      </c>
      <c r="O409" s="89">
        <v>0</v>
      </c>
      <c r="P409" s="89">
        <v>0</v>
      </c>
      <c r="R409" s="89"/>
      <c r="S409" s="89">
        <f t="shared" si="376"/>
        <v>0</v>
      </c>
      <c r="T409" s="89">
        <f t="shared" si="377"/>
        <v>0</v>
      </c>
      <c r="U409" s="89">
        <f t="shared" si="378"/>
        <v>0</v>
      </c>
    </row>
    <row r="410" spans="2:29" x14ac:dyDescent="0.25">
      <c r="B410" s="83">
        <v>396</v>
      </c>
      <c r="C410" s="36" t="s">
        <v>7</v>
      </c>
      <c r="D410" s="66" t="s">
        <v>165</v>
      </c>
      <c r="E410" s="38" t="s">
        <v>236</v>
      </c>
      <c r="F410" s="39" t="s">
        <v>271</v>
      </c>
      <c r="G410" s="35">
        <v>0</v>
      </c>
      <c r="H410" s="35">
        <v>0</v>
      </c>
      <c r="I410" s="40">
        <v>0</v>
      </c>
      <c r="J410" s="35">
        <v>0</v>
      </c>
      <c r="K410" s="89">
        <v>0</v>
      </c>
      <c r="L410" s="89">
        <v>0</v>
      </c>
      <c r="M410" s="89">
        <v>0</v>
      </c>
      <c r="N410" s="35">
        <v>0</v>
      </c>
      <c r="O410" s="35">
        <v>0</v>
      </c>
      <c r="P410" s="35">
        <v>0</v>
      </c>
      <c r="R410" s="89"/>
      <c r="S410" s="89">
        <f t="shared" si="376"/>
        <v>0</v>
      </c>
      <c r="T410" s="89">
        <f t="shared" si="377"/>
        <v>0</v>
      </c>
      <c r="U410" s="89">
        <f t="shared" si="378"/>
        <v>0</v>
      </c>
    </row>
    <row r="411" spans="2:29" x14ac:dyDescent="0.25">
      <c r="B411" s="83">
        <v>397</v>
      </c>
      <c r="C411" s="59" t="s">
        <v>7</v>
      </c>
      <c r="D411" s="60" t="s">
        <v>11</v>
      </c>
      <c r="E411" s="55" t="s">
        <v>236</v>
      </c>
      <c r="F411" s="57" t="s">
        <v>272</v>
      </c>
      <c r="G411" s="88"/>
      <c r="H411" s="88"/>
      <c r="I411" s="92">
        <v>25</v>
      </c>
      <c r="J411" s="88">
        <v>0</v>
      </c>
      <c r="K411" s="88">
        <v>0</v>
      </c>
      <c r="L411" s="88">
        <v>0</v>
      </c>
      <c r="M411" s="88">
        <v>0</v>
      </c>
      <c r="N411" s="88">
        <f t="shared" ref="N411:N422" si="379">SUM(L411+M411)</f>
        <v>0</v>
      </c>
      <c r="O411" s="88">
        <v>25</v>
      </c>
      <c r="P411" s="88">
        <v>0</v>
      </c>
      <c r="R411" s="88">
        <v>210</v>
      </c>
      <c r="S411" s="88">
        <f t="shared" ref="S411:S413" si="380">N411*R411</f>
        <v>0</v>
      </c>
      <c r="T411" s="88">
        <f t="shared" ref="T411:T413" si="381">O411*R411</f>
        <v>5250</v>
      </c>
      <c r="U411" s="88">
        <f t="shared" ref="U411:U413" si="382">P411*R411</f>
        <v>0</v>
      </c>
      <c r="V411" s="1" t="s">
        <v>758</v>
      </c>
    </row>
    <row r="412" spans="2:29" x14ac:dyDescent="0.25">
      <c r="B412" s="83">
        <v>398</v>
      </c>
      <c r="C412" s="95" t="s">
        <v>7</v>
      </c>
      <c r="D412" s="102" t="s">
        <v>14</v>
      </c>
      <c r="E412" s="97" t="s">
        <v>236</v>
      </c>
      <c r="F412" s="98" t="s">
        <v>272</v>
      </c>
      <c r="G412" s="99"/>
      <c r="H412" s="99"/>
      <c r="I412" s="100"/>
      <c r="J412" s="99">
        <v>0</v>
      </c>
      <c r="K412" s="99"/>
      <c r="L412" s="99"/>
      <c r="M412" s="99"/>
      <c r="N412" s="99">
        <f t="shared" si="379"/>
        <v>0</v>
      </c>
      <c r="O412" s="99"/>
      <c r="P412" s="99"/>
      <c r="Q412" s="143"/>
      <c r="R412" s="99">
        <v>203</v>
      </c>
      <c r="S412" s="99">
        <f t="shared" si="380"/>
        <v>0</v>
      </c>
      <c r="T412" s="99">
        <f t="shared" si="381"/>
        <v>0</v>
      </c>
      <c r="U412" s="99">
        <f t="shared" si="382"/>
        <v>0</v>
      </c>
      <c r="V412" s="143" t="s">
        <v>792</v>
      </c>
      <c r="W412" s="143"/>
      <c r="X412" s="143"/>
      <c r="Y412" s="143"/>
      <c r="Z412" s="143"/>
      <c r="AA412" s="143"/>
      <c r="AB412" s="143"/>
      <c r="AC412" s="143"/>
    </row>
    <row r="413" spans="2:29" x14ac:dyDescent="0.25">
      <c r="B413" s="83">
        <v>399</v>
      </c>
      <c r="C413" s="65" t="s">
        <v>23</v>
      </c>
      <c r="D413" s="66" t="s">
        <v>71</v>
      </c>
      <c r="E413" s="67" t="s">
        <v>236</v>
      </c>
      <c r="F413" s="74" t="s">
        <v>273</v>
      </c>
      <c r="G413" s="89">
        <v>25</v>
      </c>
      <c r="H413" s="89">
        <v>0</v>
      </c>
      <c r="I413" s="93">
        <v>0</v>
      </c>
      <c r="J413" s="89">
        <v>0</v>
      </c>
      <c r="K413" s="89">
        <v>0</v>
      </c>
      <c r="L413" s="89">
        <v>0</v>
      </c>
      <c r="M413" s="89">
        <v>0</v>
      </c>
      <c r="N413" s="89">
        <v>0</v>
      </c>
      <c r="O413" s="89">
        <v>0</v>
      </c>
      <c r="P413" s="89">
        <v>0</v>
      </c>
      <c r="Q413" s="41">
        <f t="shared" ref="Q413:Q415" si="383">N413-O413</f>
        <v>0</v>
      </c>
      <c r="R413" s="89"/>
      <c r="S413" s="89">
        <f t="shared" si="380"/>
        <v>0</v>
      </c>
      <c r="T413" s="89">
        <f t="shared" si="381"/>
        <v>0</v>
      </c>
      <c r="U413" s="89">
        <f t="shared" si="382"/>
        <v>0</v>
      </c>
    </row>
    <row r="414" spans="2:29" x14ac:dyDescent="0.25">
      <c r="B414" s="83">
        <v>400</v>
      </c>
      <c r="C414" s="95" t="s">
        <v>23</v>
      </c>
      <c r="D414" s="96" t="s">
        <v>137</v>
      </c>
      <c r="E414" s="97" t="s">
        <v>236</v>
      </c>
      <c r="F414" s="145" t="s">
        <v>273</v>
      </c>
      <c r="G414" s="99"/>
      <c r="H414" s="99"/>
      <c r="I414" s="100"/>
      <c r="J414" s="99">
        <v>0</v>
      </c>
      <c r="K414" s="99"/>
      <c r="L414" s="99"/>
      <c r="M414" s="99"/>
      <c r="N414" s="99">
        <f t="shared" si="379"/>
        <v>0</v>
      </c>
      <c r="O414" s="99"/>
      <c r="P414" s="99">
        <v>25</v>
      </c>
      <c r="Q414" s="144">
        <f t="shared" si="383"/>
        <v>0</v>
      </c>
      <c r="R414" s="99">
        <v>52</v>
      </c>
      <c r="S414" s="99">
        <f t="shared" ref="S414:S415" si="384">N414*R414</f>
        <v>0</v>
      </c>
      <c r="T414" s="99">
        <f t="shared" ref="T414:T415" si="385">O414*R414</f>
        <v>0</v>
      </c>
      <c r="U414" s="99">
        <f t="shared" ref="U414:U415" si="386">P414*R414</f>
        <v>1300</v>
      </c>
      <c r="V414" s="143" t="s">
        <v>727</v>
      </c>
      <c r="W414" s="143"/>
      <c r="X414" s="143"/>
      <c r="Y414" s="143"/>
      <c r="Z414" s="143"/>
      <c r="AA414" s="143"/>
      <c r="AB414" s="143"/>
      <c r="AC414" s="143"/>
    </row>
    <row r="415" spans="2:29" x14ac:dyDescent="0.25">
      <c r="B415" s="83">
        <v>401</v>
      </c>
      <c r="C415" s="65" t="s">
        <v>23</v>
      </c>
      <c r="D415" s="66" t="s">
        <v>94</v>
      </c>
      <c r="E415" s="67" t="s">
        <v>236</v>
      </c>
      <c r="F415" s="68" t="s">
        <v>274</v>
      </c>
      <c r="G415" s="89">
        <v>10</v>
      </c>
      <c r="H415" s="89">
        <v>0</v>
      </c>
      <c r="I415" s="93">
        <v>0</v>
      </c>
      <c r="J415" s="89">
        <v>0</v>
      </c>
      <c r="K415" s="89">
        <v>0</v>
      </c>
      <c r="L415" s="89">
        <v>0</v>
      </c>
      <c r="M415" s="89">
        <v>0</v>
      </c>
      <c r="N415" s="89">
        <f t="shared" si="379"/>
        <v>0</v>
      </c>
      <c r="O415" s="89">
        <v>0</v>
      </c>
      <c r="P415" s="89">
        <v>0</v>
      </c>
      <c r="Q415" s="41">
        <f t="shared" si="383"/>
        <v>0</v>
      </c>
      <c r="R415" s="89"/>
      <c r="S415" s="89">
        <f t="shared" si="384"/>
        <v>0</v>
      </c>
      <c r="T415" s="89">
        <f t="shared" si="385"/>
        <v>0</v>
      </c>
      <c r="U415" s="89">
        <f t="shared" si="386"/>
        <v>0</v>
      </c>
    </row>
    <row r="416" spans="2:29" x14ac:dyDescent="0.25">
      <c r="B416" s="83">
        <v>402</v>
      </c>
      <c r="C416" s="59" t="s">
        <v>7</v>
      </c>
      <c r="D416" s="61" t="s">
        <v>8</v>
      </c>
      <c r="E416" s="55" t="s">
        <v>236</v>
      </c>
      <c r="F416" s="57" t="s">
        <v>276</v>
      </c>
      <c r="G416" s="88"/>
      <c r="H416" s="88"/>
      <c r="I416" s="92">
        <v>40</v>
      </c>
      <c r="J416" s="88">
        <v>0</v>
      </c>
      <c r="K416" s="88">
        <v>0</v>
      </c>
      <c r="L416" s="88">
        <v>0</v>
      </c>
      <c r="M416" s="88">
        <v>0</v>
      </c>
      <c r="N416" s="88">
        <f t="shared" si="379"/>
        <v>0</v>
      </c>
      <c r="O416" s="88">
        <v>0</v>
      </c>
      <c r="P416" s="88">
        <v>0</v>
      </c>
      <c r="R416" s="88">
        <v>130</v>
      </c>
      <c r="S416" s="88">
        <f t="shared" ref="S416:S417" si="387">N416*R416</f>
        <v>0</v>
      </c>
      <c r="T416" s="88">
        <f t="shared" ref="T416:T417" si="388">O416*R416</f>
        <v>0</v>
      </c>
      <c r="U416" s="88">
        <f t="shared" ref="U416:U417" si="389">P416*R416</f>
        <v>0</v>
      </c>
    </row>
    <row r="417" spans="2:29" x14ac:dyDescent="0.25">
      <c r="B417" s="83">
        <v>403</v>
      </c>
      <c r="C417" s="65" t="s">
        <v>23</v>
      </c>
      <c r="D417" s="66" t="s">
        <v>147</v>
      </c>
      <c r="E417" s="67" t="s">
        <v>236</v>
      </c>
      <c r="F417" s="68" t="s">
        <v>277</v>
      </c>
      <c r="G417" s="89">
        <v>20</v>
      </c>
      <c r="H417" s="89">
        <v>0</v>
      </c>
      <c r="I417" s="93">
        <v>0</v>
      </c>
      <c r="J417" s="89">
        <v>0</v>
      </c>
      <c r="K417" s="89">
        <v>0</v>
      </c>
      <c r="L417" s="89">
        <v>0</v>
      </c>
      <c r="M417" s="89">
        <v>0</v>
      </c>
      <c r="N417" s="89">
        <v>0</v>
      </c>
      <c r="O417" s="89">
        <v>0</v>
      </c>
      <c r="P417" s="89">
        <v>0</v>
      </c>
      <c r="Q417" s="41">
        <f>N417-O417</f>
        <v>0</v>
      </c>
      <c r="R417" s="89"/>
      <c r="S417" s="89">
        <f t="shared" si="387"/>
        <v>0</v>
      </c>
      <c r="T417" s="89">
        <f t="shared" si="388"/>
        <v>0</v>
      </c>
      <c r="U417" s="89">
        <f t="shared" si="389"/>
        <v>0</v>
      </c>
    </row>
    <row r="418" spans="2:29" x14ac:dyDescent="0.25">
      <c r="B418" s="83">
        <v>404</v>
      </c>
      <c r="C418" s="95" t="s">
        <v>7</v>
      </c>
      <c r="D418" s="96" t="s">
        <v>278</v>
      </c>
      <c r="E418" s="97" t="s">
        <v>236</v>
      </c>
      <c r="F418" s="98" t="s">
        <v>277</v>
      </c>
      <c r="G418" s="99"/>
      <c r="H418" s="99"/>
      <c r="I418" s="100"/>
      <c r="J418" s="99">
        <v>0</v>
      </c>
      <c r="K418" s="99"/>
      <c r="L418" s="99"/>
      <c r="M418" s="99"/>
      <c r="N418" s="99">
        <f t="shared" si="379"/>
        <v>0</v>
      </c>
      <c r="O418" s="99"/>
      <c r="P418" s="99"/>
      <c r="Q418" s="143"/>
      <c r="R418" s="99">
        <v>123</v>
      </c>
      <c r="S418" s="99">
        <f t="shared" ref="S418:S419" si="390">N418*R418</f>
        <v>0</v>
      </c>
      <c r="T418" s="99">
        <f t="shared" ref="T418:T419" si="391">O418*R418</f>
        <v>0</v>
      </c>
      <c r="U418" s="99">
        <f t="shared" ref="U418:U419" si="392">P418*R418</f>
        <v>0</v>
      </c>
      <c r="V418" s="143"/>
      <c r="W418" s="143"/>
      <c r="X418" s="143"/>
      <c r="Y418" s="143"/>
      <c r="Z418" s="143"/>
      <c r="AA418" s="143"/>
      <c r="AB418" s="143"/>
      <c r="AC418" s="143"/>
    </row>
    <row r="419" spans="2:29" x14ac:dyDescent="0.25">
      <c r="B419" s="83">
        <v>405</v>
      </c>
      <c r="C419" s="65" t="s">
        <v>23</v>
      </c>
      <c r="D419" s="66" t="s">
        <v>66</v>
      </c>
      <c r="E419" s="67" t="s">
        <v>236</v>
      </c>
      <c r="F419" s="68" t="s">
        <v>277</v>
      </c>
      <c r="G419" s="89">
        <v>20</v>
      </c>
      <c r="H419" s="89">
        <v>0</v>
      </c>
      <c r="I419" s="93">
        <v>0</v>
      </c>
      <c r="J419" s="89">
        <v>0</v>
      </c>
      <c r="K419" s="89">
        <v>0</v>
      </c>
      <c r="L419" s="89">
        <v>0</v>
      </c>
      <c r="M419" s="89">
        <v>0</v>
      </c>
      <c r="N419" s="89">
        <v>0</v>
      </c>
      <c r="O419" s="89">
        <v>0</v>
      </c>
      <c r="P419" s="89">
        <v>0</v>
      </c>
      <c r="Q419" s="41">
        <f t="shared" ref="Q419:Q420" si="393">N419-O419</f>
        <v>0</v>
      </c>
      <c r="R419" s="89"/>
      <c r="S419" s="89">
        <f t="shared" si="390"/>
        <v>0</v>
      </c>
      <c r="T419" s="89">
        <f t="shared" si="391"/>
        <v>0</v>
      </c>
      <c r="U419" s="89">
        <f t="shared" si="392"/>
        <v>0</v>
      </c>
    </row>
    <row r="420" spans="2:29" x14ac:dyDescent="0.25">
      <c r="B420" s="83">
        <v>406</v>
      </c>
      <c r="C420" s="59" t="s">
        <v>23</v>
      </c>
      <c r="D420" s="61" t="s">
        <v>59</v>
      </c>
      <c r="E420" s="55" t="s">
        <v>236</v>
      </c>
      <c r="F420" s="57" t="s">
        <v>277</v>
      </c>
      <c r="G420" s="88"/>
      <c r="H420" s="88"/>
      <c r="I420" s="92"/>
      <c r="J420" s="88">
        <v>20</v>
      </c>
      <c r="K420" s="88">
        <v>0</v>
      </c>
      <c r="L420" s="88">
        <v>0</v>
      </c>
      <c r="M420" s="88">
        <v>0</v>
      </c>
      <c r="N420" s="88">
        <f t="shared" si="379"/>
        <v>0</v>
      </c>
      <c r="O420" s="88">
        <v>20</v>
      </c>
      <c r="P420" s="88">
        <v>20</v>
      </c>
      <c r="Q420" s="41">
        <f t="shared" si="393"/>
        <v>-20</v>
      </c>
      <c r="R420" s="88">
        <v>120</v>
      </c>
      <c r="S420" s="88">
        <f t="shared" ref="S420:S426" si="394">N420*R420</f>
        <v>0</v>
      </c>
      <c r="T420" s="88">
        <f t="shared" ref="T420:T426" si="395">O420*R420</f>
        <v>2400</v>
      </c>
      <c r="U420" s="88">
        <f t="shared" ref="U420:U426" si="396">P420*R420</f>
        <v>2400</v>
      </c>
      <c r="V420" s="1" t="s">
        <v>727</v>
      </c>
    </row>
    <row r="421" spans="2:29" x14ac:dyDescent="0.25">
      <c r="B421" s="83">
        <v>407</v>
      </c>
      <c r="C421" s="59" t="s">
        <v>7</v>
      </c>
      <c r="D421" s="61" t="s">
        <v>183</v>
      </c>
      <c r="E421" s="55" t="s">
        <v>236</v>
      </c>
      <c r="F421" s="57" t="s">
        <v>277</v>
      </c>
      <c r="G421" s="88">
        <v>20</v>
      </c>
      <c r="H421" s="88">
        <v>0</v>
      </c>
      <c r="I421" s="92">
        <v>0</v>
      </c>
      <c r="J421" s="88">
        <v>20</v>
      </c>
      <c r="K421" s="88">
        <v>0</v>
      </c>
      <c r="L421" s="88">
        <v>0</v>
      </c>
      <c r="M421" s="88">
        <v>0</v>
      </c>
      <c r="N421" s="88">
        <f t="shared" si="379"/>
        <v>0</v>
      </c>
      <c r="O421" s="88">
        <v>20</v>
      </c>
      <c r="P421" s="88">
        <v>20</v>
      </c>
      <c r="R421" s="88">
        <v>119</v>
      </c>
      <c r="S421" s="88">
        <f t="shared" si="394"/>
        <v>0</v>
      </c>
      <c r="T421" s="88">
        <f t="shared" si="395"/>
        <v>2380</v>
      </c>
      <c r="U421" s="88">
        <f t="shared" si="396"/>
        <v>2380</v>
      </c>
      <c r="V421" s="54" t="s">
        <v>727</v>
      </c>
    </row>
    <row r="422" spans="2:29" x14ac:dyDescent="0.25">
      <c r="B422" s="83">
        <v>408</v>
      </c>
      <c r="C422" s="95" t="s">
        <v>7</v>
      </c>
      <c r="D422" s="96" t="s">
        <v>8</v>
      </c>
      <c r="E422" s="97" t="s">
        <v>236</v>
      </c>
      <c r="F422" s="98" t="s">
        <v>277</v>
      </c>
      <c r="G422" s="99">
        <v>40</v>
      </c>
      <c r="H422" s="99">
        <v>40</v>
      </c>
      <c r="I422" s="100">
        <v>60</v>
      </c>
      <c r="J422" s="99">
        <v>80</v>
      </c>
      <c r="K422" s="99"/>
      <c r="L422" s="99"/>
      <c r="M422" s="99"/>
      <c r="N422" s="99">
        <f t="shared" si="379"/>
        <v>0</v>
      </c>
      <c r="O422" s="99">
        <v>120</v>
      </c>
      <c r="P422" s="99">
        <v>100</v>
      </c>
      <c r="Q422" s="143"/>
      <c r="R422" s="99">
        <v>131</v>
      </c>
      <c r="S422" s="99">
        <f t="shared" si="394"/>
        <v>0</v>
      </c>
      <c r="T422" s="99">
        <f t="shared" si="395"/>
        <v>15720</v>
      </c>
      <c r="U422" s="99">
        <f t="shared" si="396"/>
        <v>13100</v>
      </c>
      <c r="V422" s="143" t="s">
        <v>727</v>
      </c>
      <c r="W422" s="143"/>
      <c r="X422" s="143"/>
      <c r="Y422" s="143"/>
      <c r="Z422" s="143"/>
      <c r="AA422" s="143"/>
      <c r="AB422" s="143"/>
      <c r="AC422" s="143"/>
    </row>
    <row r="423" spans="2:29" x14ac:dyDescent="0.25">
      <c r="B423" s="83">
        <v>409</v>
      </c>
      <c r="C423" s="65" t="s">
        <v>7</v>
      </c>
      <c r="D423" s="66" t="s">
        <v>11</v>
      </c>
      <c r="E423" s="67" t="s">
        <v>236</v>
      </c>
      <c r="F423" s="68" t="s">
        <v>277</v>
      </c>
      <c r="G423" s="89">
        <v>0</v>
      </c>
      <c r="H423" s="89">
        <v>0</v>
      </c>
      <c r="I423" s="93">
        <v>0</v>
      </c>
      <c r="J423" s="89">
        <v>0</v>
      </c>
      <c r="K423" s="89">
        <v>0</v>
      </c>
      <c r="L423" s="89">
        <v>0</v>
      </c>
      <c r="M423" s="89">
        <v>0</v>
      </c>
      <c r="N423" s="89">
        <v>0</v>
      </c>
      <c r="O423" s="89">
        <v>0</v>
      </c>
      <c r="P423" s="89">
        <v>0</v>
      </c>
      <c r="R423" s="89"/>
      <c r="S423" s="89">
        <f t="shared" si="394"/>
        <v>0</v>
      </c>
      <c r="T423" s="89">
        <f t="shared" si="395"/>
        <v>0</v>
      </c>
      <c r="U423" s="89">
        <f t="shared" si="396"/>
        <v>0</v>
      </c>
    </row>
    <row r="424" spans="2:29" x14ac:dyDescent="0.25">
      <c r="B424" s="83">
        <v>410</v>
      </c>
      <c r="C424" s="65" t="s">
        <v>7</v>
      </c>
      <c r="D424" s="66" t="s">
        <v>43</v>
      </c>
      <c r="E424" s="67" t="s">
        <v>236</v>
      </c>
      <c r="F424" s="68" t="s">
        <v>277</v>
      </c>
      <c r="G424" s="89">
        <v>20</v>
      </c>
      <c r="H424" s="89">
        <v>0</v>
      </c>
      <c r="I424" s="93">
        <v>0</v>
      </c>
      <c r="J424" s="89">
        <v>0</v>
      </c>
      <c r="K424" s="89">
        <v>0</v>
      </c>
      <c r="L424" s="89">
        <v>0</v>
      </c>
      <c r="M424" s="89">
        <v>0</v>
      </c>
      <c r="N424" s="89">
        <v>0</v>
      </c>
      <c r="O424" s="89">
        <v>0</v>
      </c>
      <c r="P424" s="89">
        <v>0</v>
      </c>
      <c r="R424" s="89"/>
      <c r="S424" s="89">
        <f t="shared" si="394"/>
        <v>0</v>
      </c>
      <c r="T424" s="89">
        <f t="shared" si="395"/>
        <v>0</v>
      </c>
      <c r="U424" s="89">
        <f t="shared" si="396"/>
        <v>0</v>
      </c>
    </row>
    <row r="425" spans="2:29" x14ac:dyDescent="0.25">
      <c r="B425" s="83">
        <v>411</v>
      </c>
      <c r="C425" s="65" t="s">
        <v>23</v>
      </c>
      <c r="D425" s="66" t="s">
        <v>150</v>
      </c>
      <c r="E425" s="67" t="s">
        <v>236</v>
      </c>
      <c r="F425" s="68" t="s">
        <v>277</v>
      </c>
      <c r="G425" s="89">
        <v>0</v>
      </c>
      <c r="H425" s="89">
        <v>0</v>
      </c>
      <c r="I425" s="93">
        <v>0</v>
      </c>
      <c r="J425" s="89">
        <v>0</v>
      </c>
      <c r="K425" s="89">
        <v>0</v>
      </c>
      <c r="L425" s="89">
        <v>0</v>
      </c>
      <c r="M425" s="89">
        <v>0</v>
      </c>
      <c r="N425" s="89">
        <v>0</v>
      </c>
      <c r="O425" s="89">
        <v>0</v>
      </c>
      <c r="P425" s="89">
        <v>0</v>
      </c>
      <c r="Q425" s="41">
        <f>N425-O425</f>
        <v>0</v>
      </c>
      <c r="R425" s="89"/>
      <c r="S425" s="89">
        <f t="shared" si="394"/>
        <v>0</v>
      </c>
      <c r="T425" s="89">
        <f t="shared" si="395"/>
        <v>0</v>
      </c>
      <c r="U425" s="89">
        <f t="shared" si="396"/>
        <v>0</v>
      </c>
    </row>
    <row r="426" spans="2:29" x14ac:dyDescent="0.25">
      <c r="B426" s="83">
        <v>412</v>
      </c>
      <c r="C426" s="65" t="s">
        <v>7</v>
      </c>
      <c r="D426" s="66" t="s">
        <v>52</v>
      </c>
      <c r="E426" s="67" t="s">
        <v>279</v>
      </c>
      <c r="F426" s="68" t="s">
        <v>277</v>
      </c>
      <c r="G426" s="89">
        <v>0</v>
      </c>
      <c r="H426" s="89">
        <v>0</v>
      </c>
      <c r="I426" s="93">
        <v>0</v>
      </c>
      <c r="J426" s="89">
        <v>0</v>
      </c>
      <c r="K426" s="89">
        <v>0</v>
      </c>
      <c r="L426" s="89">
        <v>0</v>
      </c>
      <c r="M426" s="89">
        <v>0</v>
      </c>
      <c r="N426" s="89">
        <v>0</v>
      </c>
      <c r="O426" s="89">
        <v>0</v>
      </c>
      <c r="P426" s="89">
        <v>0</v>
      </c>
      <c r="R426" s="89"/>
      <c r="S426" s="89">
        <f t="shared" si="394"/>
        <v>0</v>
      </c>
      <c r="T426" s="89">
        <f t="shared" si="395"/>
        <v>0</v>
      </c>
      <c r="U426" s="89">
        <f t="shared" si="396"/>
        <v>0</v>
      </c>
    </row>
    <row r="427" spans="2:29" x14ac:dyDescent="0.25">
      <c r="B427" s="83">
        <v>413</v>
      </c>
      <c r="C427" s="32" t="s">
        <v>23</v>
      </c>
      <c r="D427" s="33" t="s">
        <v>280</v>
      </c>
      <c r="E427" s="30" t="s">
        <v>236</v>
      </c>
      <c r="F427" s="31" t="s">
        <v>277</v>
      </c>
      <c r="G427" s="27">
        <v>0</v>
      </c>
      <c r="H427" s="27">
        <v>0</v>
      </c>
      <c r="I427" s="28">
        <v>20</v>
      </c>
      <c r="J427" s="27">
        <v>0</v>
      </c>
      <c r="K427" s="88">
        <v>0</v>
      </c>
      <c r="L427" s="88">
        <v>0</v>
      </c>
      <c r="M427" s="88">
        <v>0</v>
      </c>
      <c r="N427" s="88">
        <f t="shared" ref="N427" si="397">SUM(L427+M427)</f>
        <v>0</v>
      </c>
      <c r="O427" s="27">
        <v>0</v>
      </c>
      <c r="P427" s="27">
        <v>0</v>
      </c>
      <c r="Q427" s="41">
        <f>N427-O427</f>
        <v>0</v>
      </c>
      <c r="R427" s="88">
        <v>125</v>
      </c>
      <c r="S427" s="88">
        <f t="shared" ref="S427:S428" si="398">N427*R427</f>
        <v>0</v>
      </c>
      <c r="T427" s="88">
        <f t="shared" ref="T427:T428" si="399">O427*R427</f>
        <v>0</v>
      </c>
      <c r="U427" s="88">
        <f t="shared" ref="U427:U428" si="400">P427*R427</f>
        <v>0</v>
      </c>
      <c r="V427" s="1" t="s">
        <v>728</v>
      </c>
    </row>
    <row r="428" spans="2:29" x14ac:dyDescent="0.25">
      <c r="B428" s="83">
        <v>414</v>
      </c>
      <c r="C428" s="36" t="s">
        <v>7</v>
      </c>
      <c r="D428" s="73" t="s">
        <v>11</v>
      </c>
      <c r="E428" s="38" t="s">
        <v>236</v>
      </c>
      <c r="F428" s="39" t="s">
        <v>281</v>
      </c>
      <c r="G428" s="35">
        <v>25</v>
      </c>
      <c r="H428" s="35">
        <v>0</v>
      </c>
      <c r="I428" s="40">
        <v>0</v>
      </c>
      <c r="J428" s="35">
        <v>0</v>
      </c>
      <c r="K428" s="89">
        <v>0</v>
      </c>
      <c r="L428" s="89">
        <v>0</v>
      </c>
      <c r="M428" s="89">
        <v>0</v>
      </c>
      <c r="N428" s="35">
        <v>0</v>
      </c>
      <c r="O428" s="35">
        <v>0</v>
      </c>
      <c r="P428" s="35">
        <v>0</v>
      </c>
      <c r="R428" s="89"/>
      <c r="S428" s="89">
        <f t="shared" si="398"/>
        <v>0</v>
      </c>
      <c r="T428" s="89">
        <f t="shared" si="399"/>
        <v>0</v>
      </c>
      <c r="U428" s="89">
        <f t="shared" si="400"/>
        <v>0</v>
      </c>
    </row>
    <row r="429" spans="2:29" x14ac:dyDescent="0.25">
      <c r="B429" s="83">
        <v>415</v>
      </c>
      <c r="C429" s="95" t="s">
        <v>7</v>
      </c>
      <c r="D429" s="103" t="s">
        <v>13</v>
      </c>
      <c r="E429" s="97" t="s">
        <v>236</v>
      </c>
      <c r="F429" s="98" t="s">
        <v>281</v>
      </c>
      <c r="G429" s="99"/>
      <c r="H429" s="99">
        <v>25</v>
      </c>
      <c r="I429" s="100">
        <v>0</v>
      </c>
      <c r="J429" s="99">
        <v>0</v>
      </c>
      <c r="K429" s="99"/>
      <c r="L429" s="99"/>
      <c r="M429" s="99"/>
      <c r="N429" s="99">
        <f t="shared" ref="N429" si="401">SUM(L429+M429)</f>
        <v>0</v>
      </c>
      <c r="O429" s="99"/>
      <c r="P429" s="99"/>
      <c r="Q429" s="143"/>
      <c r="R429" s="99">
        <v>93</v>
      </c>
      <c r="S429" s="99">
        <f t="shared" ref="S429:S430" si="402">N429*R429</f>
        <v>0</v>
      </c>
      <c r="T429" s="99">
        <f t="shared" ref="T429:T430" si="403">O429*R429</f>
        <v>0</v>
      </c>
      <c r="U429" s="99">
        <f t="shared" ref="U429:U430" si="404">P429*R429</f>
        <v>0</v>
      </c>
      <c r="V429" s="143"/>
      <c r="W429" s="143"/>
      <c r="X429" s="143"/>
      <c r="Y429" s="143"/>
      <c r="Z429" s="143"/>
      <c r="AA429" s="143"/>
      <c r="AB429" s="143"/>
      <c r="AC429" s="143"/>
    </row>
    <row r="430" spans="2:29" x14ac:dyDescent="0.25">
      <c r="B430" s="83">
        <v>416</v>
      </c>
      <c r="C430" s="65" t="s">
        <v>23</v>
      </c>
      <c r="D430" s="66" t="s">
        <v>203</v>
      </c>
      <c r="E430" s="67" t="s">
        <v>236</v>
      </c>
      <c r="F430" s="68" t="s">
        <v>282</v>
      </c>
      <c r="G430" s="89">
        <v>0</v>
      </c>
      <c r="H430" s="89">
        <v>0</v>
      </c>
      <c r="I430" s="93">
        <v>0</v>
      </c>
      <c r="J430" s="89">
        <v>0</v>
      </c>
      <c r="K430" s="89">
        <v>0</v>
      </c>
      <c r="L430" s="89">
        <v>0</v>
      </c>
      <c r="M430" s="89">
        <v>0</v>
      </c>
      <c r="N430" s="89">
        <v>0</v>
      </c>
      <c r="O430" s="89">
        <v>0</v>
      </c>
      <c r="P430" s="89">
        <v>0</v>
      </c>
      <c r="Q430" s="41">
        <f>N430-O430</f>
        <v>0</v>
      </c>
      <c r="R430" s="89"/>
      <c r="S430" s="89">
        <f t="shared" si="402"/>
        <v>0</v>
      </c>
      <c r="T430" s="89">
        <f t="shared" si="403"/>
        <v>0</v>
      </c>
      <c r="U430" s="89">
        <f t="shared" si="404"/>
        <v>0</v>
      </c>
    </row>
    <row r="431" spans="2:29" x14ac:dyDescent="0.25">
      <c r="B431" s="83">
        <v>417</v>
      </c>
      <c r="C431" s="95" t="s">
        <v>7</v>
      </c>
      <c r="D431" s="96" t="s">
        <v>183</v>
      </c>
      <c r="E431" s="97" t="s">
        <v>236</v>
      </c>
      <c r="F431" s="98" t="s">
        <v>282</v>
      </c>
      <c r="G431" s="99">
        <v>100</v>
      </c>
      <c r="H431" s="99">
        <v>100</v>
      </c>
      <c r="I431" s="100">
        <v>0</v>
      </c>
      <c r="J431" s="99">
        <v>0</v>
      </c>
      <c r="K431" s="99"/>
      <c r="L431" s="99"/>
      <c r="M431" s="99"/>
      <c r="N431" s="99">
        <f t="shared" ref="N431" si="405">SUM(L431+M431)</f>
        <v>0</v>
      </c>
      <c r="O431" s="99">
        <v>50</v>
      </c>
      <c r="P431" s="99">
        <v>100</v>
      </c>
      <c r="Q431" s="143"/>
      <c r="R431" s="99">
        <v>110</v>
      </c>
      <c r="S431" s="99">
        <f t="shared" ref="S431:S432" si="406">N431*R431</f>
        <v>0</v>
      </c>
      <c r="T431" s="99">
        <f t="shared" ref="T431:T432" si="407">O431*R431</f>
        <v>5500</v>
      </c>
      <c r="U431" s="99">
        <f t="shared" ref="U431:U432" si="408">P431*R431</f>
        <v>11000</v>
      </c>
      <c r="V431" s="143" t="s">
        <v>727</v>
      </c>
      <c r="W431" s="143"/>
      <c r="X431" s="143"/>
      <c r="Y431" s="143"/>
      <c r="Z431" s="143"/>
      <c r="AA431" s="143"/>
      <c r="AB431" s="143"/>
      <c r="AC431" s="143"/>
    </row>
    <row r="432" spans="2:29" x14ac:dyDescent="0.25">
      <c r="B432" s="83">
        <v>418</v>
      </c>
      <c r="C432" s="65" t="s">
        <v>23</v>
      </c>
      <c r="D432" s="66" t="s">
        <v>113</v>
      </c>
      <c r="E432" s="67" t="s">
        <v>236</v>
      </c>
      <c r="F432" s="68" t="s">
        <v>282</v>
      </c>
      <c r="G432" s="89">
        <v>0</v>
      </c>
      <c r="H432" s="89">
        <v>0</v>
      </c>
      <c r="I432" s="93">
        <v>0</v>
      </c>
      <c r="J432" s="89">
        <v>0</v>
      </c>
      <c r="K432" s="89">
        <v>0</v>
      </c>
      <c r="L432" s="89">
        <v>0</v>
      </c>
      <c r="M432" s="89">
        <v>0</v>
      </c>
      <c r="N432" s="89">
        <v>0</v>
      </c>
      <c r="O432" s="89">
        <v>0</v>
      </c>
      <c r="P432" s="89">
        <v>0</v>
      </c>
      <c r="Q432" s="41">
        <f t="shared" ref="Q432:Q434" si="409">N432-O432</f>
        <v>0</v>
      </c>
      <c r="R432" s="89"/>
      <c r="S432" s="89">
        <f t="shared" si="406"/>
        <v>0</v>
      </c>
      <c r="T432" s="89">
        <f t="shared" si="407"/>
        <v>0</v>
      </c>
      <c r="U432" s="89">
        <f t="shared" si="408"/>
        <v>0</v>
      </c>
    </row>
    <row r="433" spans="2:29" x14ac:dyDescent="0.25">
      <c r="B433" s="83">
        <v>419</v>
      </c>
      <c r="C433" s="59" t="s">
        <v>23</v>
      </c>
      <c r="D433" s="61" t="s">
        <v>280</v>
      </c>
      <c r="E433" s="55" t="s">
        <v>236</v>
      </c>
      <c r="F433" s="57" t="s">
        <v>282</v>
      </c>
      <c r="G433" s="88">
        <v>0</v>
      </c>
      <c r="H433" s="88">
        <v>25</v>
      </c>
      <c r="I433" s="92">
        <v>0</v>
      </c>
      <c r="J433" s="88">
        <v>0</v>
      </c>
      <c r="K433" s="88">
        <v>0</v>
      </c>
      <c r="L433" s="88">
        <v>0</v>
      </c>
      <c r="M433" s="88">
        <v>0</v>
      </c>
      <c r="N433" s="88">
        <f t="shared" ref="N433" si="410">SUM(L433+M433)</f>
        <v>0</v>
      </c>
      <c r="O433" s="88">
        <v>0</v>
      </c>
      <c r="P433" s="88">
        <v>0</v>
      </c>
      <c r="Q433" s="41">
        <f t="shared" si="409"/>
        <v>0</v>
      </c>
      <c r="R433" s="88">
        <v>96</v>
      </c>
      <c r="S433" s="88">
        <f t="shared" ref="S433:S434" si="411">N433*R433</f>
        <v>0</v>
      </c>
      <c r="T433" s="88">
        <f t="shared" ref="T433:T434" si="412">O433*R433</f>
        <v>0</v>
      </c>
      <c r="U433" s="88">
        <f t="shared" ref="U433:U434" si="413">P433*R433</f>
        <v>0</v>
      </c>
      <c r="V433" s="1" t="s">
        <v>728</v>
      </c>
    </row>
    <row r="434" spans="2:29" x14ac:dyDescent="0.25">
      <c r="B434" s="83">
        <v>420</v>
      </c>
      <c r="C434" s="65" t="s">
        <v>23</v>
      </c>
      <c r="D434" s="66" t="s">
        <v>283</v>
      </c>
      <c r="E434" s="67" t="s">
        <v>236</v>
      </c>
      <c r="F434" s="68" t="s">
        <v>282</v>
      </c>
      <c r="G434" s="89">
        <v>0</v>
      </c>
      <c r="H434" s="89">
        <v>0</v>
      </c>
      <c r="I434" s="93">
        <v>0</v>
      </c>
      <c r="J434" s="89">
        <v>0</v>
      </c>
      <c r="K434" s="89">
        <v>0</v>
      </c>
      <c r="L434" s="89">
        <v>0</v>
      </c>
      <c r="M434" s="89">
        <v>0</v>
      </c>
      <c r="N434" s="89">
        <v>0</v>
      </c>
      <c r="O434" s="89">
        <v>0</v>
      </c>
      <c r="P434" s="89">
        <v>0</v>
      </c>
      <c r="Q434" s="41">
        <f t="shared" si="409"/>
        <v>0</v>
      </c>
      <c r="R434" s="89"/>
      <c r="S434" s="89">
        <f t="shared" si="411"/>
        <v>0</v>
      </c>
      <c r="T434" s="89">
        <f t="shared" si="412"/>
        <v>0</v>
      </c>
      <c r="U434" s="89">
        <f t="shared" si="413"/>
        <v>0</v>
      </c>
    </row>
    <row r="435" spans="2:29" x14ac:dyDescent="0.25">
      <c r="B435" s="83">
        <v>421</v>
      </c>
      <c r="C435" s="32" t="s">
        <v>7</v>
      </c>
      <c r="D435" s="33" t="s">
        <v>126</v>
      </c>
      <c r="E435" s="30" t="s">
        <v>236</v>
      </c>
      <c r="F435" s="31" t="s">
        <v>284</v>
      </c>
      <c r="G435" s="27">
        <v>20</v>
      </c>
      <c r="H435" s="27">
        <v>0</v>
      </c>
      <c r="I435" s="28">
        <v>40</v>
      </c>
      <c r="J435" s="27">
        <v>0</v>
      </c>
      <c r="K435" s="88">
        <v>0</v>
      </c>
      <c r="L435" s="88">
        <v>0</v>
      </c>
      <c r="M435" s="88">
        <v>0</v>
      </c>
      <c r="N435" s="88">
        <f t="shared" ref="N435:N436" si="414">SUM(L435+M435)</f>
        <v>0</v>
      </c>
      <c r="O435" s="88">
        <v>60</v>
      </c>
      <c r="P435" s="27">
        <v>0</v>
      </c>
      <c r="R435" s="88">
        <v>71</v>
      </c>
      <c r="S435" s="88">
        <f t="shared" ref="S435:S437" si="415">N435*R435</f>
        <v>0</v>
      </c>
      <c r="T435" s="88">
        <f t="shared" ref="T435:T437" si="416">O435*R435</f>
        <v>4260</v>
      </c>
      <c r="U435" s="88">
        <f t="shared" ref="U435:U437" si="417">P435*R435</f>
        <v>0</v>
      </c>
      <c r="V435" s="1" t="s">
        <v>758</v>
      </c>
    </row>
    <row r="436" spans="2:29" x14ac:dyDescent="0.25">
      <c r="B436" s="83">
        <v>422</v>
      </c>
      <c r="C436" s="59" t="s">
        <v>23</v>
      </c>
      <c r="D436" s="61" t="s">
        <v>285</v>
      </c>
      <c r="E436" s="55" t="s">
        <v>236</v>
      </c>
      <c r="F436" s="57" t="s">
        <v>284</v>
      </c>
      <c r="G436" s="88">
        <v>2</v>
      </c>
      <c r="H436" s="88">
        <v>0</v>
      </c>
      <c r="I436" s="92">
        <v>20</v>
      </c>
      <c r="J436" s="88">
        <v>0</v>
      </c>
      <c r="K436" s="88">
        <v>0</v>
      </c>
      <c r="L436" s="88">
        <v>0</v>
      </c>
      <c r="M436" s="88">
        <v>0</v>
      </c>
      <c r="N436" s="88">
        <f t="shared" si="414"/>
        <v>0</v>
      </c>
      <c r="O436" s="88">
        <v>0</v>
      </c>
      <c r="P436" s="88">
        <v>0</v>
      </c>
      <c r="Q436" s="41">
        <f>N436-O436</f>
        <v>0</v>
      </c>
      <c r="R436" s="88">
        <v>73</v>
      </c>
      <c r="S436" s="88">
        <f t="shared" si="415"/>
        <v>0</v>
      </c>
      <c r="T436" s="88">
        <f t="shared" si="416"/>
        <v>0</v>
      </c>
      <c r="U436" s="88">
        <f t="shared" si="417"/>
        <v>0</v>
      </c>
      <c r="V436" s="1" t="s">
        <v>727</v>
      </c>
    </row>
    <row r="437" spans="2:29" x14ac:dyDescent="0.25">
      <c r="B437" s="83">
        <v>423</v>
      </c>
      <c r="C437" s="65" t="s">
        <v>7</v>
      </c>
      <c r="D437" s="66" t="s">
        <v>65</v>
      </c>
      <c r="E437" s="67" t="s">
        <v>236</v>
      </c>
      <c r="F437" s="68" t="s">
        <v>284</v>
      </c>
      <c r="G437" s="89">
        <v>0</v>
      </c>
      <c r="H437" s="89">
        <v>0</v>
      </c>
      <c r="I437" s="93">
        <v>0</v>
      </c>
      <c r="J437" s="89">
        <v>0</v>
      </c>
      <c r="K437" s="89">
        <v>0</v>
      </c>
      <c r="L437" s="89">
        <v>0</v>
      </c>
      <c r="M437" s="89">
        <v>0</v>
      </c>
      <c r="N437" s="89">
        <v>0</v>
      </c>
      <c r="O437" s="89">
        <v>0</v>
      </c>
      <c r="P437" s="89">
        <v>0</v>
      </c>
      <c r="R437" s="89"/>
      <c r="S437" s="89">
        <f t="shared" si="415"/>
        <v>0</v>
      </c>
      <c r="T437" s="89">
        <f t="shared" si="416"/>
        <v>0</v>
      </c>
      <c r="U437" s="89">
        <f t="shared" si="417"/>
        <v>0</v>
      </c>
    </row>
    <row r="438" spans="2:29" x14ac:dyDescent="0.25">
      <c r="B438" s="83">
        <v>424</v>
      </c>
      <c r="C438" s="95" t="s">
        <v>23</v>
      </c>
      <c r="D438" s="96" t="s">
        <v>171</v>
      </c>
      <c r="E438" s="97" t="s">
        <v>236</v>
      </c>
      <c r="F438" s="98" t="s">
        <v>286</v>
      </c>
      <c r="G438" s="99"/>
      <c r="H438" s="99"/>
      <c r="I438" s="100"/>
      <c r="J438" s="99">
        <v>20</v>
      </c>
      <c r="K438" s="99"/>
      <c r="L438" s="99"/>
      <c r="M438" s="99"/>
      <c r="N438" s="99">
        <f t="shared" ref="N438:N439" si="418">SUM(L438+M438)</f>
        <v>0</v>
      </c>
      <c r="O438" s="99">
        <v>40</v>
      </c>
      <c r="P438" s="99">
        <v>40</v>
      </c>
      <c r="Q438" s="144">
        <f t="shared" ref="Q438:Q440" si="419">N438-O438</f>
        <v>-40</v>
      </c>
      <c r="R438" s="99">
        <v>85.226250000000007</v>
      </c>
      <c r="S438" s="99">
        <f t="shared" ref="S438:S441" si="420">N438*R438</f>
        <v>0</v>
      </c>
      <c r="T438" s="99">
        <f t="shared" ref="T438:T441" si="421">O438*R438</f>
        <v>3409.05</v>
      </c>
      <c r="U438" s="99">
        <f t="shared" ref="U438:U441" si="422">P438*R438</f>
        <v>3409.05</v>
      </c>
      <c r="V438" s="143" t="s">
        <v>727</v>
      </c>
      <c r="W438" s="143"/>
      <c r="X438" s="143"/>
      <c r="Y438" s="143"/>
      <c r="Z438" s="143"/>
      <c r="AA438" s="143"/>
      <c r="AB438" s="143"/>
      <c r="AC438" s="143"/>
    </row>
    <row r="439" spans="2:29" x14ac:dyDescent="0.25">
      <c r="B439" s="83">
        <v>425</v>
      </c>
      <c r="C439" s="95" t="s">
        <v>23</v>
      </c>
      <c r="D439" s="96" t="s">
        <v>137</v>
      </c>
      <c r="E439" s="97" t="s">
        <v>236</v>
      </c>
      <c r="F439" s="98" t="s">
        <v>286</v>
      </c>
      <c r="G439" s="99"/>
      <c r="H439" s="99"/>
      <c r="I439" s="100"/>
      <c r="J439" s="99">
        <v>0</v>
      </c>
      <c r="K439" s="99"/>
      <c r="L439" s="99"/>
      <c r="M439" s="99"/>
      <c r="N439" s="99">
        <f t="shared" si="418"/>
        <v>0</v>
      </c>
      <c r="O439" s="99"/>
      <c r="P439" s="99">
        <v>40</v>
      </c>
      <c r="Q439" s="144">
        <f t="shared" si="419"/>
        <v>0</v>
      </c>
      <c r="R439" s="99">
        <v>72</v>
      </c>
      <c r="S439" s="99">
        <f t="shared" si="420"/>
        <v>0</v>
      </c>
      <c r="T439" s="99">
        <f t="shared" si="421"/>
        <v>0</v>
      </c>
      <c r="U439" s="99">
        <f t="shared" si="422"/>
        <v>2880</v>
      </c>
      <c r="V439" s="143" t="s">
        <v>727</v>
      </c>
      <c r="W439" s="143"/>
      <c r="X439" s="143"/>
      <c r="Y439" s="143"/>
      <c r="Z439" s="143"/>
      <c r="AA439" s="143"/>
      <c r="AB439" s="143"/>
      <c r="AC439" s="143"/>
    </row>
    <row r="440" spans="2:29" x14ac:dyDescent="0.25">
      <c r="B440" s="83">
        <v>426</v>
      </c>
      <c r="C440" s="36" t="s">
        <v>23</v>
      </c>
      <c r="D440" s="66" t="s">
        <v>249</v>
      </c>
      <c r="E440" s="38" t="s">
        <v>236</v>
      </c>
      <c r="F440" s="39" t="s">
        <v>287</v>
      </c>
      <c r="G440" s="35">
        <v>20</v>
      </c>
      <c r="H440" s="35">
        <v>0</v>
      </c>
      <c r="I440" s="40">
        <v>0</v>
      </c>
      <c r="J440" s="35">
        <v>0</v>
      </c>
      <c r="K440" s="89">
        <v>0</v>
      </c>
      <c r="L440" s="89">
        <v>0</v>
      </c>
      <c r="M440" s="89">
        <v>0</v>
      </c>
      <c r="N440" s="35">
        <v>0</v>
      </c>
      <c r="O440" s="35">
        <v>0</v>
      </c>
      <c r="P440" s="35">
        <v>0</v>
      </c>
      <c r="Q440" s="41">
        <f t="shared" si="419"/>
        <v>0</v>
      </c>
      <c r="R440" s="89"/>
      <c r="S440" s="89">
        <f t="shared" si="420"/>
        <v>0</v>
      </c>
      <c r="T440" s="89">
        <f t="shared" si="421"/>
        <v>0</v>
      </c>
      <c r="U440" s="89">
        <f t="shared" si="422"/>
        <v>0</v>
      </c>
    </row>
    <row r="441" spans="2:29" x14ac:dyDescent="0.25">
      <c r="B441" s="83">
        <v>427</v>
      </c>
      <c r="C441" s="36" t="s">
        <v>7</v>
      </c>
      <c r="D441" s="66" t="s">
        <v>38</v>
      </c>
      <c r="E441" s="38" t="s">
        <v>236</v>
      </c>
      <c r="F441" s="39" t="s">
        <v>287</v>
      </c>
      <c r="G441" s="35">
        <v>0</v>
      </c>
      <c r="H441" s="35">
        <v>0</v>
      </c>
      <c r="I441" s="40">
        <v>0</v>
      </c>
      <c r="J441" s="35">
        <v>0</v>
      </c>
      <c r="K441" s="89">
        <v>0</v>
      </c>
      <c r="L441" s="89">
        <v>0</v>
      </c>
      <c r="M441" s="89">
        <v>0</v>
      </c>
      <c r="N441" s="35">
        <v>0</v>
      </c>
      <c r="O441" s="35">
        <v>0</v>
      </c>
      <c r="P441" s="35">
        <v>0</v>
      </c>
      <c r="R441" s="89"/>
      <c r="S441" s="89">
        <f t="shared" si="420"/>
        <v>0</v>
      </c>
      <c r="T441" s="89">
        <f t="shared" si="421"/>
        <v>0</v>
      </c>
      <c r="U441" s="89">
        <f t="shared" si="422"/>
        <v>0</v>
      </c>
    </row>
    <row r="442" spans="2:29" x14ac:dyDescent="0.25">
      <c r="B442" s="83">
        <v>428</v>
      </c>
      <c r="C442" s="95" t="s">
        <v>23</v>
      </c>
      <c r="D442" s="96" t="s">
        <v>243</v>
      </c>
      <c r="E442" s="97" t="s">
        <v>236</v>
      </c>
      <c r="F442" s="98" t="s">
        <v>287</v>
      </c>
      <c r="G442" s="99">
        <v>0</v>
      </c>
      <c r="H442" s="99">
        <v>20</v>
      </c>
      <c r="I442" s="100">
        <v>20</v>
      </c>
      <c r="J442" s="99">
        <v>20</v>
      </c>
      <c r="K442" s="99"/>
      <c r="L442" s="99"/>
      <c r="M442" s="99"/>
      <c r="N442" s="99">
        <f t="shared" ref="N442" si="423">SUM(L442+M442)</f>
        <v>0</v>
      </c>
      <c r="O442" s="99">
        <v>40</v>
      </c>
      <c r="P442" s="99">
        <v>20</v>
      </c>
      <c r="Q442" s="144">
        <f t="shared" ref="Q442:Q444" si="424">N442-O442</f>
        <v>-40</v>
      </c>
      <c r="R442" s="99">
        <v>74</v>
      </c>
      <c r="S442" s="99">
        <f t="shared" ref="S442:S443" si="425">N442*R442</f>
        <v>0</v>
      </c>
      <c r="T442" s="99">
        <f t="shared" ref="T442:T443" si="426">O442*R442</f>
        <v>2960</v>
      </c>
      <c r="U442" s="99">
        <f t="shared" ref="U442:U443" si="427">P442*R442</f>
        <v>1480</v>
      </c>
      <c r="V442" s="143" t="s">
        <v>727</v>
      </c>
      <c r="W442" s="143"/>
      <c r="X442" s="143"/>
      <c r="Y442" s="143"/>
      <c r="Z442" s="143"/>
      <c r="AA442" s="143"/>
      <c r="AB442" s="143"/>
      <c r="AC442" s="143"/>
    </row>
    <row r="443" spans="2:29" x14ac:dyDescent="0.25">
      <c r="B443" s="83">
        <v>429</v>
      </c>
      <c r="C443" s="65" t="s">
        <v>23</v>
      </c>
      <c r="D443" s="66" t="s">
        <v>225</v>
      </c>
      <c r="E443" s="67" t="s">
        <v>236</v>
      </c>
      <c r="F443" s="68" t="s">
        <v>287</v>
      </c>
      <c r="G443" s="89">
        <v>0</v>
      </c>
      <c r="H443" s="89">
        <v>0</v>
      </c>
      <c r="I443" s="93">
        <v>0</v>
      </c>
      <c r="J443" s="89">
        <v>0</v>
      </c>
      <c r="K443" s="89">
        <v>0</v>
      </c>
      <c r="L443" s="89">
        <v>0</v>
      </c>
      <c r="M443" s="89">
        <v>0</v>
      </c>
      <c r="N443" s="89">
        <v>0</v>
      </c>
      <c r="O443" s="89">
        <v>0</v>
      </c>
      <c r="P443" s="89">
        <v>0</v>
      </c>
      <c r="Q443" s="41">
        <f t="shared" si="424"/>
        <v>0</v>
      </c>
      <c r="R443" s="89"/>
      <c r="S443" s="89">
        <f t="shared" si="425"/>
        <v>0</v>
      </c>
      <c r="T443" s="89">
        <f t="shared" si="426"/>
        <v>0</v>
      </c>
      <c r="U443" s="89">
        <f t="shared" si="427"/>
        <v>0</v>
      </c>
    </row>
    <row r="444" spans="2:29" x14ac:dyDescent="0.25">
      <c r="B444" s="83">
        <v>430</v>
      </c>
      <c r="C444" s="95" t="s">
        <v>23</v>
      </c>
      <c r="D444" s="96" t="s">
        <v>74</v>
      </c>
      <c r="E444" s="97" t="s">
        <v>236</v>
      </c>
      <c r="F444" s="98" t="s">
        <v>287</v>
      </c>
      <c r="G444" s="99"/>
      <c r="H444" s="99"/>
      <c r="I444" s="100"/>
      <c r="J444" s="99">
        <v>0</v>
      </c>
      <c r="K444" s="99"/>
      <c r="L444" s="99"/>
      <c r="M444" s="99"/>
      <c r="N444" s="99">
        <f t="shared" ref="N444" si="428">SUM(L444+M444)</f>
        <v>0</v>
      </c>
      <c r="O444" s="99"/>
      <c r="P444" s="99">
        <v>0</v>
      </c>
      <c r="Q444" s="144">
        <f t="shared" si="424"/>
        <v>0</v>
      </c>
      <c r="R444" s="99">
        <v>75</v>
      </c>
      <c r="S444" s="99">
        <f t="shared" ref="S444:S447" si="429">N444*R444</f>
        <v>0</v>
      </c>
      <c r="T444" s="99">
        <f t="shared" ref="T444:T445" si="430">O444*R444</f>
        <v>0</v>
      </c>
      <c r="U444" s="99">
        <f t="shared" ref="U444:U445" si="431">P444*R444</f>
        <v>0</v>
      </c>
      <c r="V444" s="143" t="s">
        <v>727</v>
      </c>
      <c r="W444" s="143"/>
      <c r="X444" s="143"/>
      <c r="Y444" s="143"/>
      <c r="Z444" s="143"/>
      <c r="AA444" s="143"/>
      <c r="AB444" s="143"/>
      <c r="AC444" s="143"/>
    </row>
    <row r="445" spans="2:29" x14ac:dyDescent="0.25">
      <c r="B445" s="83">
        <v>431</v>
      </c>
      <c r="C445" s="36" t="s">
        <v>7</v>
      </c>
      <c r="D445" s="66" t="s">
        <v>38</v>
      </c>
      <c r="E445" s="38" t="s">
        <v>236</v>
      </c>
      <c r="F445" s="39" t="s">
        <v>288</v>
      </c>
      <c r="G445" s="35">
        <v>0</v>
      </c>
      <c r="H445" s="35">
        <v>0</v>
      </c>
      <c r="I445" s="40">
        <v>0</v>
      </c>
      <c r="J445" s="35">
        <v>0</v>
      </c>
      <c r="K445" s="89">
        <v>0</v>
      </c>
      <c r="L445" s="89">
        <v>0</v>
      </c>
      <c r="M445" s="89">
        <v>0</v>
      </c>
      <c r="N445" s="35">
        <v>0</v>
      </c>
      <c r="O445" s="35">
        <v>0</v>
      </c>
      <c r="P445" s="35">
        <v>0</v>
      </c>
      <c r="R445" s="89"/>
      <c r="S445" s="89">
        <f t="shared" si="429"/>
        <v>0</v>
      </c>
      <c r="T445" s="89">
        <f t="shared" si="430"/>
        <v>0</v>
      </c>
      <c r="U445" s="89">
        <f t="shared" si="431"/>
        <v>0</v>
      </c>
    </row>
    <row r="446" spans="2:29" x14ac:dyDescent="0.25">
      <c r="B446" s="83">
        <v>432</v>
      </c>
      <c r="C446" s="59" t="s">
        <v>23</v>
      </c>
      <c r="D446" s="61" t="s">
        <v>137</v>
      </c>
      <c r="E446" s="55" t="s">
        <v>236</v>
      </c>
      <c r="F446" s="57" t="s">
        <v>289</v>
      </c>
      <c r="G446" s="88"/>
      <c r="H446" s="88"/>
      <c r="I446" s="92"/>
      <c r="J446" s="88">
        <v>20</v>
      </c>
      <c r="K446" s="88">
        <v>0</v>
      </c>
      <c r="L446" s="88">
        <v>0</v>
      </c>
      <c r="M446" s="88">
        <v>0</v>
      </c>
      <c r="N446" s="88">
        <f t="shared" ref="N446" si="432">SUM(L446+M446)</f>
        <v>0</v>
      </c>
      <c r="O446" s="88">
        <v>20</v>
      </c>
      <c r="P446" s="88">
        <v>20</v>
      </c>
      <c r="Q446" s="41">
        <f t="shared" ref="Q446:Q447" si="433">N446-O446</f>
        <v>-20</v>
      </c>
      <c r="R446" s="88">
        <v>136</v>
      </c>
      <c r="S446" s="88">
        <f t="shared" si="429"/>
        <v>0</v>
      </c>
      <c r="T446" s="88">
        <f t="shared" ref="T446:T447" si="434">O446*R446</f>
        <v>2720</v>
      </c>
      <c r="U446" s="88">
        <f t="shared" ref="U446:U447" si="435">P446*R446</f>
        <v>2720</v>
      </c>
      <c r="V446" s="1" t="s">
        <v>727</v>
      </c>
    </row>
    <row r="447" spans="2:29" x14ac:dyDescent="0.25">
      <c r="B447" s="83">
        <v>433</v>
      </c>
      <c r="C447" s="65" t="s">
        <v>23</v>
      </c>
      <c r="D447" s="66" t="s">
        <v>113</v>
      </c>
      <c r="E447" s="67" t="s">
        <v>236</v>
      </c>
      <c r="F447" s="68" t="s">
        <v>289</v>
      </c>
      <c r="G447" s="89">
        <v>0</v>
      </c>
      <c r="H447" s="89">
        <v>0</v>
      </c>
      <c r="I447" s="93">
        <v>0</v>
      </c>
      <c r="J447" s="89">
        <v>0</v>
      </c>
      <c r="K447" s="89">
        <v>0</v>
      </c>
      <c r="L447" s="89">
        <v>0</v>
      </c>
      <c r="M447" s="89">
        <v>0</v>
      </c>
      <c r="N447" s="89">
        <v>0</v>
      </c>
      <c r="O447" s="89">
        <v>0</v>
      </c>
      <c r="P447" s="89">
        <v>0</v>
      </c>
      <c r="Q447" s="41">
        <f t="shared" si="433"/>
        <v>0</v>
      </c>
      <c r="R447" s="89"/>
      <c r="S447" s="89">
        <f t="shared" si="429"/>
        <v>0</v>
      </c>
      <c r="T447" s="89">
        <f t="shared" si="434"/>
        <v>0</v>
      </c>
      <c r="U447" s="89">
        <f t="shared" si="435"/>
        <v>0</v>
      </c>
    </row>
    <row r="448" spans="2:29" x14ac:dyDescent="0.25">
      <c r="B448" s="83">
        <v>434</v>
      </c>
      <c r="C448" s="95" t="s">
        <v>7</v>
      </c>
      <c r="D448" s="96" t="s">
        <v>132</v>
      </c>
      <c r="E448" s="97" t="s">
        <v>236</v>
      </c>
      <c r="F448" s="98" t="s">
        <v>289</v>
      </c>
      <c r="G448" s="99">
        <v>20</v>
      </c>
      <c r="H448" s="99">
        <v>20</v>
      </c>
      <c r="I448" s="100">
        <v>0</v>
      </c>
      <c r="J448" s="99">
        <v>0</v>
      </c>
      <c r="K448" s="99"/>
      <c r="L448" s="99"/>
      <c r="M448" s="99"/>
      <c r="N448" s="99">
        <f t="shared" ref="N448" si="436">SUM(L448+M448)</f>
        <v>0</v>
      </c>
      <c r="O448" s="99">
        <v>20</v>
      </c>
      <c r="P448" s="99">
        <v>20</v>
      </c>
      <c r="Q448" s="143"/>
      <c r="R448" s="99">
        <v>140</v>
      </c>
      <c r="S448" s="99">
        <f t="shared" ref="S448:S453" si="437">N448*R448</f>
        <v>0</v>
      </c>
      <c r="T448" s="99">
        <f t="shared" ref="T448:T453" si="438">O448*R448</f>
        <v>2800</v>
      </c>
      <c r="U448" s="99">
        <f t="shared" ref="U448:U453" si="439">P448*R448</f>
        <v>2800</v>
      </c>
      <c r="V448" s="143" t="s">
        <v>727</v>
      </c>
      <c r="W448" s="143"/>
      <c r="X448" s="143"/>
      <c r="Y448" s="143"/>
      <c r="Z448" s="143"/>
      <c r="AA448" s="143"/>
      <c r="AB448" s="143"/>
      <c r="AC448" s="143"/>
    </row>
    <row r="449" spans="2:29" x14ac:dyDescent="0.25">
      <c r="B449" s="83">
        <v>435</v>
      </c>
      <c r="C449" s="65" t="s">
        <v>23</v>
      </c>
      <c r="D449" s="66" t="s">
        <v>215</v>
      </c>
      <c r="E449" s="67" t="s">
        <v>236</v>
      </c>
      <c r="F449" s="68" t="s">
        <v>290</v>
      </c>
      <c r="G449" s="89">
        <v>25</v>
      </c>
      <c r="H449" s="89">
        <v>50</v>
      </c>
      <c r="I449" s="93">
        <v>0</v>
      </c>
      <c r="J449" s="89">
        <v>0</v>
      </c>
      <c r="K449" s="89">
        <v>0</v>
      </c>
      <c r="L449" s="89">
        <v>0</v>
      </c>
      <c r="M449" s="89">
        <v>0</v>
      </c>
      <c r="N449" s="89">
        <v>0</v>
      </c>
      <c r="O449" s="89">
        <v>0</v>
      </c>
      <c r="P449" s="89">
        <v>0</v>
      </c>
      <c r="Q449" s="41">
        <f>N449-O449</f>
        <v>0</v>
      </c>
      <c r="R449" s="89">
        <v>102</v>
      </c>
      <c r="S449" s="89">
        <f t="shared" si="437"/>
        <v>0</v>
      </c>
      <c r="T449" s="89">
        <f t="shared" si="438"/>
        <v>0</v>
      </c>
      <c r="U449" s="89">
        <f t="shared" si="439"/>
        <v>0</v>
      </c>
      <c r="V449" s="1" t="s">
        <v>728</v>
      </c>
    </row>
    <row r="450" spans="2:29" x14ac:dyDescent="0.25">
      <c r="B450" s="83">
        <v>436</v>
      </c>
      <c r="C450" s="65" t="s">
        <v>7</v>
      </c>
      <c r="D450" s="66" t="s">
        <v>11</v>
      </c>
      <c r="E450" s="67" t="s">
        <v>236</v>
      </c>
      <c r="F450" s="68" t="s">
        <v>290</v>
      </c>
      <c r="G450" s="89">
        <v>0</v>
      </c>
      <c r="H450" s="89">
        <v>0</v>
      </c>
      <c r="I450" s="93">
        <v>0</v>
      </c>
      <c r="J450" s="89">
        <v>0</v>
      </c>
      <c r="K450" s="89">
        <v>0</v>
      </c>
      <c r="L450" s="89">
        <v>0</v>
      </c>
      <c r="M450" s="89">
        <v>0</v>
      </c>
      <c r="N450" s="89">
        <v>0</v>
      </c>
      <c r="O450" s="89">
        <v>0</v>
      </c>
      <c r="P450" s="89">
        <v>0</v>
      </c>
      <c r="R450" s="89"/>
      <c r="S450" s="89">
        <f t="shared" si="437"/>
        <v>0</v>
      </c>
      <c r="T450" s="89">
        <f t="shared" si="438"/>
        <v>0</v>
      </c>
      <c r="U450" s="89">
        <f t="shared" si="439"/>
        <v>0</v>
      </c>
    </row>
    <row r="451" spans="2:29" x14ac:dyDescent="0.25">
      <c r="B451" s="83">
        <v>437</v>
      </c>
      <c r="C451" s="65" t="s">
        <v>23</v>
      </c>
      <c r="D451" s="66" t="s">
        <v>150</v>
      </c>
      <c r="E451" s="67" t="s">
        <v>236</v>
      </c>
      <c r="F451" s="68" t="s">
        <v>290</v>
      </c>
      <c r="G451" s="89">
        <v>0</v>
      </c>
      <c r="H451" s="89">
        <v>0</v>
      </c>
      <c r="I451" s="93">
        <v>0</v>
      </c>
      <c r="J451" s="89">
        <v>0</v>
      </c>
      <c r="K451" s="89">
        <v>0</v>
      </c>
      <c r="L451" s="89">
        <v>0</v>
      </c>
      <c r="M451" s="89">
        <v>0</v>
      </c>
      <c r="N451" s="89">
        <v>0</v>
      </c>
      <c r="O451" s="89">
        <v>0</v>
      </c>
      <c r="P451" s="89">
        <v>0</v>
      </c>
      <c r="Q451" s="41">
        <f t="shared" ref="Q451:Q453" si="440">N451-O451</f>
        <v>0</v>
      </c>
      <c r="R451" s="89"/>
      <c r="S451" s="89">
        <f t="shared" si="437"/>
        <v>0</v>
      </c>
      <c r="T451" s="89">
        <f t="shared" si="438"/>
        <v>0</v>
      </c>
      <c r="U451" s="89">
        <f t="shared" si="439"/>
        <v>0</v>
      </c>
    </row>
    <row r="452" spans="2:29" x14ac:dyDescent="0.25">
      <c r="B452" s="83">
        <v>438</v>
      </c>
      <c r="C452" s="36" t="s">
        <v>23</v>
      </c>
      <c r="D452" s="66" t="s">
        <v>203</v>
      </c>
      <c r="E452" s="38" t="s">
        <v>236</v>
      </c>
      <c r="F452" s="39" t="s">
        <v>291</v>
      </c>
      <c r="G452" s="35">
        <v>0</v>
      </c>
      <c r="H452" s="35">
        <v>0</v>
      </c>
      <c r="I452" s="40">
        <v>0</v>
      </c>
      <c r="J452" s="35">
        <v>0</v>
      </c>
      <c r="K452" s="89">
        <v>0</v>
      </c>
      <c r="L452" s="89">
        <v>0</v>
      </c>
      <c r="M452" s="89">
        <v>0</v>
      </c>
      <c r="N452" s="35">
        <v>0</v>
      </c>
      <c r="O452" s="35">
        <v>0</v>
      </c>
      <c r="P452" s="35">
        <v>0</v>
      </c>
      <c r="Q452" s="41">
        <f t="shared" si="440"/>
        <v>0</v>
      </c>
      <c r="R452" s="89"/>
      <c r="S452" s="89">
        <f t="shared" si="437"/>
        <v>0</v>
      </c>
      <c r="T452" s="89">
        <f t="shared" si="438"/>
        <v>0</v>
      </c>
      <c r="U452" s="89">
        <f t="shared" si="439"/>
        <v>0</v>
      </c>
    </row>
    <row r="453" spans="2:29" x14ac:dyDescent="0.25">
      <c r="B453" s="83">
        <v>439</v>
      </c>
      <c r="C453" s="36" t="s">
        <v>23</v>
      </c>
      <c r="D453" s="66" t="s">
        <v>253</v>
      </c>
      <c r="E453" s="38" t="s">
        <v>236</v>
      </c>
      <c r="F453" s="39" t="s">
        <v>291</v>
      </c>
      <c r="G453" s="35">
        <v>0</v>
      </c>
      <c r="H453" s="35">
        <v>0</v>
      </c>
      <c r="I453" s="40">
        <v>0</v>
      </c>
      <c r="J453" s="35">
        <v>0</v>
      </c>
      <c r="K453" s="89">
        <v>0</v>
      </c>
      <c r="L453" s="89">
        <v>0</v>
      </c>
      <c r="M453" s="89">
        <v>0</v>
      </c>
      <c r="N453" s="35">
        <v>0</v>
      </c>
      <c r="O453" s="35">
        <v>0</v>
      </c>
      <c r="P453" s="35">
        <v>0</v>
      </c>
      <c r="Q453" s="41">
        <f t="shared" si="440"/>
        <v>0</v>
      </c>
      <c r="R453" s="89"/>
      <c r="S453" s="89">
        <f t="shared" si="437"/>
        <v>0</v>
      </c>
      <c r="T453" s="89">
        <f t="shared" si="438"/>
        <v>0</v>
      </c>
      <c r="U453" s="89">
        <f t="shared" si="439"/>
        <v>0</v>
      </c>
    </row>
    <row r="454" spans="2:29" x14ac:dyDescent="0.25">
      <c r="B454" s="83">
        <v>440</v>
      </c>
      <c r="C454" s="59" t="s">
        <v>7</v>
      </c>
      <c r="D454" s="61" t="s">
        <v>35</v>
      </c>
      <c r="E454" s="55" t="s">
        <v>236</v>
      </c>
      <c r="F454" s="57" t="s">
        <v>291</v>
      </c>
      <c r="G454" s="88">
        <v>0</v>
      </c>
      <c r="H454" s="88">
        <v>25</v>
      </c>
      <c r="I454" s="92">
        <v>25</v>
      </c>
      <c r="J454" s="88">
        <v>0</v>
      </c>
      <c r="K454" s="88">
        <v>0</v>
      </c>
      <c r="L454" s="88">
        <v>0</v>
      </c>
      <c r="M454" s="88">
        <v>0</v>
      </c>
      <c r="N454" s="88">
        <f t="shared" ref="N454:N457" si="441">SUM(L454+M454)</f>
        <v>0</v>
      </c>
      <c r="O454" s="88">
        <v>0</v>
      </c>
      <c r="P454" s="88">
        <v>0</v>
      </c>
      <c r="R454" s="88">
        <v>152</v>
      </c>
      <c r="S454" s="88">
        <f t="shared" ref="S454:S463" si="442">N454*R454</f>
        <v>0</v>
      </c>
      <c r="T454" s="88">
        <f t="shared" ref="T454:T463" si="443">O454*R454</f>
        <v>0</v>
      </c>
      <c r="U454" s="88">
        <f t="shared" ref="U454:U463" si="444">P454*R454</f>
        <v>0</v>
      </c>
      <c r="V454" s="54" t="s">
        <v>727</v>
      </c>
    </row>
    <row r="455" spans="2:29" x14ac:dyDescent="0.25">
      <c r="B455" s="83">
        <v>441</v>
      </c>
      <c r="C455" s="95" t="s">
        <v>7</v>
      </c>
      <c r="D455" s="96" t="s">
        <v>183</v>
      </c>
      <c r="E455" s="97" t="s">
        <v>236</v>
      </c>
      <c r="F455" s="98" t="s">
        <v>291</v>
      </c>
      <c r="G455" s="99">
        <v>0</v>
      </c>
      <c r="H455" s="99">
        <v>50</v>
      </c>
      <c r="I455" s="100">
        <v>0</v>
      </c>
      <c r="J455" s="99">
        <v>25</v>
      </c>
      <c r="K455" s="99"/>
      <c r="L455" s="99"/>
      <c r="M455" s="99"/>
      <c r="N455" s="99">
        <f t="shared" si="441"/>
        <v>0</v>
      </c>
      <c r="O455" s="99">
        <v>25</v>
      </c>
      <c r="P455" s="99">
        <v>25</v>
      </c>
      <c r="Q455" s="143"/>
      <c r="R455" s="99">
        <v>160</v>
      </c>
      <c r="S455" s="99">
        <f t="shared" si="442"/>
        <v>0</v>
      </c>
      <c r="T455" s="99">
        <f t="shared" si="443"/>
        <v>4000</v>
      </c>
      <c r="U455" s="99">
        <f t="shared" si="444"/>
        <v>4000</v>
      </c>
      <c r="V455" s="143" t="s">
        <v>727</v>
      </c>
      <c r="W455" s="143"/>
      <c r="X455" s="143"/>
      <c r="Y455" s="143"/>
      <c r="Z455" s="143"/>
      <c r="AA455" s="143"/>
      <c r="AB455" s="143"/>
      <c r="AC455" s="143"/>
    </row>
    <row r="456" spans="2:29" x14ac:dyDescent="0.25">
      <c r="B456" s="83">
        <v>442</v>
      </c>
      <c r="C456" s="95" t="s">
        <v>7</v>
      </c>
      <c r="D456" s="96" t="s">
        <v>8</v>
      </c>
      <c r="E456" s="97" t="s">
        <v>236</v>
      </c>
      <c r="F456" s="98" t="s">
        <v>291</v>
      </c>
      <c r="G456" s="99"/>
      <c r="H456" s="99"/>
      <c r="I456" s="100">
        <v>50</v>
      </c>
      <c r="J456" s="99">
        <v>25</v>
      </c>
      <c r="K456" s="99"/>
      <c r="L456" s="99"/>
      <c r="M456" s="99"/>
      <c r="N456" s="99">
        <f t="shared" si="441"/>
        <v>0</v>
      </c>
      <c r="O456" s="99">
        <v>50</v>
      </c>
      <c r="P456" s="99">
        <v>25</v>
      </c>
      <c r="Q456" s="143"/>
      <c r="R456" s="99">
        <v>192</v>
      </c>
      <c r="S456" s="99">
        <f t="shared" si="442"/>
        <v>0</v>
      </c>
      <c r="T456" s="99">
        <f t="shared" si="443"/>
        <v>9600</v>
      </c>
      <c r="U456" s="99">
        <f t="shared" si="444"/>
        <v>4800</v>
      </c>
      <c r="V456" s="143" t="s">
        <v>727</v>
      </c>
      <c r="W456" s="143"/>
      <c r="X456" s="143"/>
      <c r="Y456" s="143"/>
      <c r="Z456" s="143"/>
      <c r="AA456" s="143"/>
      <c r="AB456" s="143"/>
      <c r="AC456" s="143"/>
    </row>
    <row r="457" spans="2:29" x14ac:dyDescent="0.25">
      <c r="B457" s="83">
        <v>443</v>
      </c>
      <c r="C457" s="59" t="s">
        <v>23</v>
      </c>
      <c r="D457" s="61" t="s">
        <v>138</v>
      </c>
      <c r="E457" s="55" t="s">
        <v>236</v>
      </c>
      <c r="F457" s="57" t="s">
        <v>291</v>
      </c>
      <c r="G457" s="88">
        <v>0</v>
      </c>
      <c r="H457" s="88">
        <v>0</v>
      </c>
      <c r="I457" s="92">
        <v>0</v>
      </c>
      <c r="J457" s="88">
        <v>25</v>
      </c>
      <c r="K457" s="88">
        <v>0</v>
      </c>
      <c r="L457" s="88">
        <v>0</v>
      </c>
      <c r="M457" s="88">
        <v>0</v>
      </c>
      <c r="N457" s="88">
        <f t="shared" si="441"/>
        <v>0</v>
      </c>
      <c r="O457" s="88">
        <v>25</v>
      </c>
      <c r="P457" s="88">
        <v>25</v>
      </c>
      <c r="Q457" s="41">
        <f>N457-O457</f>
        <v>-25</v>
      </c>
      <c r="R457" s="88">
        <v>167</v>
      </c>
      <c r="S457" s="88">
        <f t="shared" si="442"/>
        <v>0</v>
      </c>
      <c r="T457" s="88">
        <f t="shared" si="443"/>
        <v>4175</v>
      </c>
      <c r="U457" s="88">
        <f t="shared" si="444"/>
        <v>4175</v>
      </c>
      <c r="V457" s="1" t="s">
        <v>727</v>
      </c>
    </row>
    <row r="458" spans="2:29" x14ac:dyDescent="0.25">
      <c r="B458" s="83">
        <v>444</v>
      </c>
      <c r="C458" s="36" t="s">
        <v>7</v>
      </c>
      <c r="D458" s="66" t="s">
        <v>38</v>
      </c>
      <c r="E458" s="38" t="s">
        <v>236</v>
      </c>
      <c r="F458" s="39" t="s">
        <v>291</v>
      </c>
      <c r="G458" s="35">
        <v>0</v>
      </c>
      <c r="H458" s="35">
        <v>0</v>
      </c>
      <c r="I458" s="40">
        <v>0</v>
      </c>
      <c r="J458" s="35">
        <v>0</v>
      </c>
      <c r="K458" s="89">
        <v>0</v>
      </c>
      <c r="L458" s="89">
        <v>0</v>
      </c>
      <c r="M458" s="89">
        <v>0</v>
      </c>
      <c r="N458" s="35">
        <v>0</v>
      </c>
      <c r="O458" s="35">
        <v>0</v>
      </c>
      <c r="P458" s="35">
        <v>0</v>
      </c>
      <c r="R458" s="89"/>
      <c r="S458" s="89">
        <f t="shared" si="442"/>
        <v>0</v>
      </c>
      <c r="T458" s="89">
        <f t="shared" si="443"/>
        <v>0</v>
      </c>
      <c r="U458" s="89">
        <f t="shared" si="444"/>
        <v>0</v>
      </c>
    </row>
    <row r="459" spans="2:29" x14ac:dyDescent="0.25">
      <c r="B459" s="83">
        <v>445</v>
      </c>
      <c r="C459" s="36" t="s">
        <v>7</v>
      </c>
      <c r="D459" s="66" t="s">
        <v>43</v>
      </c>
      <c r="E459" s="38" t="s">
        <v>236</v>
      </c>
      <c r="F459" s="39" t="s">
        <v>291</v>
      </c>
      <c r="G459" s="35">
        <v>25</v>
      </c>
      <c r="H459" s="35">
        <v>0</v>
      </c>
      <c r="I459" s="40">
        <v>0</v>
      </c>
      <c r="J459" s="35">
        <v>0</v>
      </c>
      <c r="K459" s="89">
        <v>0</v>
      </c>
      <c r="L459" s="89">
        <v>0</v>
      </c>
      <c r="M459" s="89">
        <v>0</v>
      </c>
      <c r="N459" s="35">
        <v>0</v>
      </c>
      <c r="O459" s="35">
        <v>0</v>
      </c>
      <c r="P459" s="35">
        <v>0</v>
      </c>
      <c r="R459" s="89"/>
      <c r="S459" s="89">
        <f t="shared" si="442"/>
        <v>0</v>
      </c>
      <c r="T459" s="89">
        <f t="shared" si="443"/>
        <v>0</v>
      </c>
      <c r="U459" s="89">
        <f t="shared" si="444"/>
        <v>0</v>
      </c>
    </row>
    <row r="460" spans="2:29" x14ac:dyDescent="0.25">
      <c r="B460" s="83">
        <v>446</v>
      </c>
      <c r="C460" s="36" t="s">
        <v>23</v>
      </c>
      <c r="D460" s="66" t="s">
        <v>97</v>
      </c>
      <c r="E460" s="38" t="s">
        <v>236</v>
      </c>
      <c r="F460" s="39" t="s">
        <v>291</v>
      </c>
      <c r="G460" s="35">
        <v>25</v>
      </c>
      <c r="H460" s="35">
        <v>0</v>
      </c>
      <c r="I460" s="40">
        <v>0</v>
      </c>
      <c r="J460" s="35">
        <v>0</v>
      </c>
      <c r="K460" s="89">
        <v>0</v>
      </c>
      <c r="L460" s="89">
        <v>0</v>
      </c>
      <c r="M460" s="89">
        <v>0</v>
      </c>
      <c r="N460" s="35">
        <v>0</v>
      </c>
      <c r="O460" s="35">
        <v>0</v>
      </c>
      <c r="P460" s="35">
        <v>0</v>
      </c>
      <c r="Q460" s="41">
        <f t="shared" ref="Q460:Q461" si="445">N460-O460</f>
        <v>0</v>
      </c>
      <c r="R460" s="89"/>
      <c r="S460" s="89">
        <f t="shared" si="442"/>
        <v>0</v>
      </c>
      <c r="T460" s="89">
        <f t="shared" si="443"/>
        <v>0</v>
      </c>
      <c r="U460" s="89">
        <f t="shared" si="444"/>
        <v>0</v>
      </c>
    </row>
    <row r="461" spans="2:29" x14ac:dyDescent="0.25">
      <c r="B461" s="83">
        <v>447</v>
      </c>
      <c r="C461" s="36" t="s">
        <v>23</v>
      </c>
      <c r="D461" s="66" t="s">
        <v>280</v>
      </c>
      <c r="E461" s="38" t="s">
        <v>236</v>
      </c>
      <c r="F461" s="39" t="s">
        <v>291</v>
      </c>
      <c r="G461" s="35">
        <v>0</v>
      </c>
      <c r="H461" s="35">
        <v>0</v>
      </c>
      <c r="I461" s="40">
        <v>0</v>
      </c>
      <c r="J461" s="35">
        <v>0</v>
      </c>
      <c r="K461" s="89">
        <v>0</v>
      </c>
      <c r="L461" s="89">
        <v>0</v>
      </c>
      <c r="M461" s="89">
        <v>0</v>
      </c>
      <c r="N461" s="35">
        <v>0</v>
      </c>
      <c r="O461" s="35">
        <v>0</v>
      </c>
      <c r="P461" s="35">
        <v>0</v>
      </c>
      <c r="Q461" s="41">
        <f t="shared" si="445"/>
        <v>0</v>
      </c>
      <c r="R461" s="89"/>
      <c r="S461" s="89">
        <f t="shared" si="442"/>
        <v>0</v>
      </c>
      <c r="T461" s="89">
        <f t="shared" si="443"/>
        <v>0</v>
      </c>
      <c r="U461" s="89">
        <f t="shared" si="444"/>
        <v>0</v>
      </c>
    </row>
    <row r="462" spans="2:29" x14ac:dyDescent="0.25">
      <c r="B462" s="83">
        <v>448</v>
      </c>
      <c r="C462" s="36" t="s">
        <v>7</v>
      </c>
      <c r="D462" s="66" t="s">
        <v>65</v>
      </c>
      <c r="E462" s="38" t="s">
        <v>236</v>
      </c>
      <c r="F462" s="39" t="s">
        <v>291</v>
      </c>
      <c r="G462" s="35">
        <v>125</v>
      </c>
      <c r="H462" s="35">
        <v>0</v>
      </c>
      <c r="I462" s="40">
        <v>0</v>
      </c>
      <c r="J462" s="35">
        <v>0</v>
      </c>
      <c r="K462" s="89">
        <v>0</v>
      </c>
      <c r="L462" s="89">
        <v>0</v>
      </c>
      <c r="M462" s="89">
        <v>0</v>
      </c>
      <c r="N462" s="35">
        <v>0</v>
      </c>
      <c r="O462" s="35">
        <v>0</v>
      </c>
      <c r="P462" s="35">
        <v>0</v>
      </c>
      <c r="R462" s="89"/>
      <c r="S462" s="89">
        <f t="shared" si="442"/>
        <v>0</v>
      </c>
      <c r="T462" s="89">
        <f t="shared" si="443"/>
        <v>0</v>
      </c>
      <c r="U462" s="89">
        <f t="shared" si="444"/>
        <v>0</v>
      </c>
    </row>
    <row r="463" spans="2:29" x14ac:dyDescent="0.25">
      <c r="B463" s="83">
        <v>449</v>
      </c>
      <c r="C463" s="36" t="s">
        <v>7</v>
      </c>
      <c r="D463" s="66" t="s">
        <v>116</v>
      </c>
      <c r="E463" s="38" t="s">
        <v>236</v>
      </c>
      <c r="F463" s="39" t="s">
        <v>291</v>
      </c>
      <c r="G463" s="35">
        <v>25</v>
      </c>
      <c r="H463" s="35">
        <v>0</v>
      </c>
      <c r="I463" s="40">
        <v>0</v>
      </c>
      <c r="J463" s="35">
        <v>0</v>
      </c>
      <c r="K463" s="89">
        <v>0</v>
      </c>
      <c r="L463" s="89">
        <v>0</v>
      </c>
      <c r="M463" s="89">
        <v>0</v>
      </c>
      <c r="N463" s="35">
        <v>0</v>
      </c>
      <c r="O463" s="35">
        <v>0</v>
      </c>
      <c r="P463" s="35">
        <v>0</v>
      </c>
      <c r="R463" s="89"/>
      <c r="S463" s="89">
        <f t="shared" si="442"/>
        <v>0</v>
      </c>
      <c r="T463" s="89">
        <f t="shared" si="443"/>
        <v>0</v>
      </c>
      <c r="U463" s="89">
        <f t="shared" si="444"/>
        <v>0</v>
      </c>
    </row>
    <row r="464" spans="2:29" x14ac:dyDescent="0.25">
      <c r="B464" s="83">
        <v>450</v>
      </c>
      <c r="C464" s="59" t="s">
        <v>7</v>
      </c>
      <c r="D464" s="61" t="s">
        <v>132</v>
      </c>
      <c r="E464" s="55" t="s">
        <v>236</v>
      </c>
      <c r="F464" s="57" t="s">
        <v>292</v>
      </c>
      <c r="G464" s="88">
        <v>50</v>
      </c>
      <c r="H464" s="88">
        <v>0</v>
      </c>
      <c r="I464" s="92">
        <v>0</v>
      </c>
      <c r="J464" s="88">
        <v>20</v>
      </c>
      <c r="K464" s="88">
        <v>0</v>
      </c>
      <c r="L464" s="88">
        <v>0</v>
      </c>
      <c r="M464" s="88">
        <v>0</v>
      </c>
      <c r="N464" s="88">
        <f t="shared" ref="N464" si="446">SUM(L464+M464)</f>
        <v>0</v>
      </c>
      <c r="O464" s="88">
        <v>20</v>
      </c>
      <c r="P464" s="88">
        <v>20</v>
      </c>
      <c r="R464" s="88">
        <v>115</v>
      </c>
      <c r="S464" s="88">
        <f t="shared" ref="S464:S467" si="447">N464*R464</f>
        <v>0</v>
      </c>
      <c r="T464" s="88">
        <f t="shared" ref="T464:T467" si="448">O464*R464</f>
        <v>2300</v>
      </c>
      <c r="U464" s="88">
        <f t="shared" ref="U464:U467" si="449">P464*R464</f>
        <v>2300</v>
      </c>
      <c r="V464" s="54" t="s">
        <v>727</v>
      </c>
    </row>
    <row r="465" spans="2:29" x14ac:dyDescent="0.25">
      <c r="B465" s="83">
        <v>451</v>
      </c>
      <c r="C465" s="36" t="s">
        <v>23</v>
      </c>
      <c r="D465" s="37" t="s">
        <v>203</v>
      </c>
      <c r="E465" s="38" t="s">
        <v>236</v>
      </c>
      <c r="F465" s="39" t="s">
        <v>293</v>
      </c>
      <c r="G465" s="35">
        <v>0</v>
      </c>
      <c r="H465" s="35">
        <v>0</v>
      </c>
      <c r="I465" s="40">
        <v>0</v>
      </c>
      <c r="J465" s="35">
        <v>0</v>
      </c>
      <c r="K465" s="89">
        <v>0</v>
      </c>
      <c r="L465" s="89">
        <v>0</v>
      </c>
      <c r="M465" s="89">
        <v>0</v>
      </c>
      <c r="N465" s="35">
        <v>0</v>
      </c>
      <c r="O465" s="35">
        <v>0</v>
      </c>
      <c r="P465" s="35">
        <v>0</v>
      </c>
      <c r="Q465" s="41">
        <f>N465-O465</f>
        <v>0</v>
      </c>
      <c r="R465" s="89"/>
      <c r="S465" s="89">
        <f t="shared" si="447"/>
        <v>0</v>
      </c>
      <c r="T465" s="89">
        <f t="shared" si="448"/>
        <v>0</v>
      </c>
      <c r="U465" s="89">
        <f t="shared" si="449"/>
        <v>0</v>
      </c>
    </row>
    <row r="466" spans="2:29" x14ac:dyDescent="0.25">
      <c r="B466" s="83">
        <v>452</v>
      </c>
      <c r="C466" s="65" t="s">
        <v>7</v>
      </c>
      <c r="D466" s="66" t="s">
        <v>52</v>
      </c>
      <c r="E466" s="67" t="s">
        <v>236</v>
      </c>
      <c r="F466" s="68" t="s">
        <v>293</v>
      </c>
      <c r="G466" s="89">
        <v>0</v>
      </c>
      <c r="H466" s="89">
        <v>0</v>
      </c>
      <c r="I466" s="93">
        <v>0</v>
      </c>
      <c r="J466" s="89">
        <v>0</v>
      </c>
      <c r="K466" s="89">
        <v>0</v>
      </c>
      <c r="L466" s="89">
        <v>0</v>
      </c>
      <c r="M466" s="89">
        <v>0</v>
      </c>
      <c r="N466" s="89">
        <v>0</v>
      </c>
      <c r="O466" s="89">
        <v>0</v>
      </c>
      <c r="P466" s="89">
        <v>0</v>
      </c>
      <c r="R466" s="89"/>
      <c r="S466" s="89">
        <f t="shared" si="447"/>
        <v>0</v>
      </c>
      <c r="T466" s="89">
        <f t="shared" si="448"/>
        <v>0</v>
      </c>
      <c r="U466" s="89">
        <f t="shared" si="449"/>
        <v>0</v>
      </c>
    </row>
    <row r="467" spans="2:29" x14ac:dyDescent="0.25">
      <c r="B467" s="83">
        <v>453</v>
      </c>
      <c r="C467" s="65" t="s">
        <v>7</v>
      </c>
      <c r="D467" s="66" t="s">
        <v>11</v>
      </c>
      <c r="E467" s="67" t="s">
        <v>236</v>
      </c>
      <c r="F467" s="68" t="s">
        <v>294</v>
      </c>
      <c r="G467" s="89">
        <v>0</v>
      </c>
      <c r="H467" s="89">
        <v>0</v>
      </c>
      <c r="I467" s="93">
        <v>0</v>
      </c>
      <c r="J467" s="89">
        <v>0</v>
      </c>
      <c r="K467" s="89">
        <v>0</v>
      </c>
      <c r="L467" s="89">
        <v>0</v>
      </c>
      <c r="M467" s="89">
        <v>0</v>
      </c>
      <c r="N467" s="89">
        <v>0</v>
      </c>
      <c r="O467" s="89">
        <v>0</v>
      </c>
      <c r="P467" s="89">
        <v>0</v>
      </c>
      <c r="R467" s="89"/>
      <c r="S467" s="89">
        <f t="shared" si="447"/>
        <v>0</v>
      </c>
      <c r="T467" s="89">
        <f t="shared" si="448"/>
        <v>0</v>
      </c>
      <c r="U467" s="89">
        <f t="shared" si="449"/>
        <v>0</v>
      </c>
    </row>
    <row r="468" spans="2:29" x14ac:dyDescent="0.25">
      <c r="B468" s="83">
        <v>454</v>
      </c>
      <c r="C468" s="95" t="s">
        <v>23</v>
      </c>
      <c r="D468" s="103" t="s">
        <v>249</v>
      </c>
      <c r="E468" s="97" t="s">
        <v>236</v>
      </c>
      <c r="F468" s="98" t="s">
        <v>295</v>
      </c>
      <c r="G468" s="99"/>
      <c r="H468" s="99"/>
      <c r="I468" s="100">
        <v>25</v>
      </c>
      <c r="J468" s="99">
        <v>0</v>
      </c>
      <c r="K468" s="99">
        <v>0</v>
      </c>
      <c r="L468" s="99">
        <v>0</v>
      </c>
      <c r="M468" s="99"/>
      <c r="N468" s="99">
        <f t="shared" ref="N468:N469" si="450">SUM(L468+M468)</f>
        <v>0</v>
      </c>
      <c r="O468" s="99">
        <v>0</v>
      </c>
      <c r="P468" s="99">
        <v>0</v>
      </c>
      <c r="Q468" s="144">
        <f>N468-O468</f>
        <v>0</v>
      </c>
      <c r="R468" s="99">
        <v>135</v>
      </c>
      <c r="S468" s="99">
        <f t="shared" ref="S468:S493" si="451">N468*R468</f>
        <v>0</v>
      </c>
      <c r="T468" s="99">
        <f t="shared" ref="T468:T493" si="452">O468*R468</f>
        <v>0</v>
      </c>
      <c r="U468" s="99">
        <f t="shared" ref="U468:U493" si="453">P468*R468</f>
        <v>0</v>
      </c>
      <c r="V468" s="143" t="s">
        <v>727</v>
      </c>
      <c r="W468" s="143"/>
      <c r="X468" s="143"/>
      <c r="Y468" s="143"/>
      <c r="Z468" s="143"/>
      <c r="AA468" s="143"/>
      <c r="AB468" s="143"/>
      <c r="AC468" s="143"/>
    </row>
    <row r="469" spans="2:29" x14ac:dyDescent="0.25">
      <c r="B469" s="83">
        <v>455</v>
      </c>
      <c r="C469" s="95" t="s">
        <v>7</v>
      </c>
      <c r="D469" s="96" t="s">
        <v>35</v>
      </c>
      <c r="E469" s="97" t="s">
        <v>236</v>
      </c>
      <c r="F469" s="98" t="s">
        <v>296</v>
      </c>
      <c r="G469" s="99">
        <v>10</v>
      </c>
      <c r="H469" s="99">
        <v>0</v>
      </c>
      <c r="I469" s="100">
        <v>10</v>
      </c>
      <c r="J469" s="99">
        <v>50</v>
      </c>
      <c r="K469" s="99"/>
      <c r="L469" s="99"/>
      <c r="M469" s="99"/>
      <c r="N469" s="99">
        <f t="shared" si="450"/>
        <v>0</v>
      </c>
      <c r="O469" s="99">
        <v>60</v>
      </c>
      <c r="P469" s="99">
        <v>60</v>
      </c>
      <c r="Q469" s="143"/>
      <c r="R469" s="99">
        <v>79</v>
      </c>
      <c r="S469" s="99">
        <f t="shared" si="451"/>
        <v>0</v>
      </c>
      <c r="T469" s="99">
        <f t="shared" si="452"/>
        <v>4740</v>
      </c>
      <c r="U469" s="99">
        <f t="shared" si="453"/>
        <v>4740</v>
      </c>
      <c r="V469" s="143" t="s">
        <v>727</v>
      </c>
      <c r="W469" s="143"/>
      <c r="X469" s="143"/>
      <c r="Y469" s="143"/>
      <c r="Z469" s="143"/>
      <c r="AA469" s="143"/>
      <c r="AB469" s="143"/>
      <c r="AC469" s="143"/>
    </row>
    <row r="470" spans="2:29" x14ac:dyDescent="0.25">
      <c r="B470" s="83">
        <v>456</v>
      </c>
      <c r="C470" s="36" t="s">
        <v>23</v>
      </c>
      <c r="D470" s="37" t="s">
        <v>58</v>
      </c>
      <c r="E470" s="38" t="s">
        <v>236</v>
      </c>
      <c r="F470" s="39" t="s">
        <v>297</v>
      </c>
      <c r="G470" s="35">
        <v>0</v>
      </c>
      <c r="H470" s="35">
        <v>0</v>
      </c>
      <c r="I470" s="40">
        <v>0</v>
      </c>
      <c r="J470" s="35">
        <v>0</v>
      </c>
      <c r="K470" s="89">
        <v>0</v>
      </c>
      <c r="L470" s="89">
        <v>0</v>
      </c>
      <c r="M470" s="89">
        <v>0</v>
      </c>
      <c r="N470" s="35">
        <v>0</v>
      </c>
      <c r="O470" s="35">
        <v>0</v>
      </c>
      <c r="P470" s="35">
        <v>0</v>
      </c>
      <c r="Q470" s="41">
        <f t="shared" ref="Q470:Q472" si="454">N470-O470</f>
        <v>0</v>
      </c>
      <c r="R470" s="89"/>
      <c r="S470" s="89">
        <f t="shared" si="451"/>
        <v>0</v>
      </c>
      <c r="T470" s="89">
        <f t="shared" si="452"/>
        <v>0</v>
      </c>
      <c r="U470" s="89">
        <f t="shared" si="453"/>
        <v>0</v>
      </c>
    </row>
    <row r="471" spans="2:29" x14ac:dyDescent="0.25">
      <c r="B471" s="83">
        <v>457</v>
      </c>
      <c r="C471" s="65" t="s">
        <v>23</v>
      </c>
      <c r="D471" s="66" t="s">
        <v>298</v>
      </c>
      <c r="E471" s="67" t="s">
        <v>299</v>
      </c>
      <c r="F471" s="71" t="s">
        <v>300</v>
      </c>
      <c r="G471" s="89"/>
      <c r="H471" s="89">
        <v>320</v>
      </c>
      <c r="I471" s="93">
        <v>200</v>
      </c>
      <c r="J471" s="89">
        <v>0</v>
      </c>
      <c r="K471" s="89">
        <v>0</v>
      </c>
      <c r="L471" s="89">
        <v>0</v>
      </c>
      <c r="M471" s="89">
        <v>0</v>
      </c>
      <c r="N471" s="89">
        <v>0</v>
      </c>
      <c r="O471" s="89">
        <v>0</v>
      </c>
      <c r="P471" s="89">
        <v>0</v>
      </c>
      <c r="Q471" s="41">
        <f t="shared" si="454"/>
        <v>0</v>
      </c>
      <c r="R471" s="89">
        <v>0</v>
      </c>
      <c r="S471" s="89">
        <f t="shared" si="451"/>
        <v>0</v>
      </c>
      <c r="T471" s="89">
        <f t="shared" si="452"/>
        <v>0</v>
      </c>
      <c r="U471" s="89">
        <f t="shared" si="453"/>
        <v>0</v>
      </c>
    </row>
    <row r="472" spans="2:29" x14ac:dyDescent="0.25">
      <c r="B472" s="83">
        <v>458</v>
      </c>
      <c r="C472" s="65" t="s">
        <v>23</v>
      </c>
      <c r="D472" s="66" t="s">
        <v>298</v>
      </c>
      <c r="E472" s="67" t="s">
        <v>299</v>
      </c>
      <c r="F472" s="71" t="s">
        <v>301</v>
      </c>
      <c r="G472" s="89"/>
      <c r="H472" s="89"/>
      <c r="I472" s="93">
        <v>440</v>
      </c>
      <c r="J472" s="89">
        <v>0</v>
      </c>
      <c r="K472" s="89">
        <v>0</v>
      </c>
      <c r="L472" s="89">
        <v>0</v>
      </c>
      <c r="M472" s="89">
        <v>0</v>
      </c>
      <c r="N472" s="89">
        <v>0</v>
      </c>
      <c r="O472" s="89">
        <v>0</v>
      </c>
      <c r="P472" s="89">
        <v>0</v>
      </c>
      <c r="Q472" s="41">
        <f t="shared" si="454"/>
        <v>0</v>
      </c>
      <c r="R472" s="89">
        <v>0</v>
      </c>
      <c r="S472" s="89">
        <f t="shared" si="451"/>
        <v>0</v>
      </c>
      <c r="T472" s="89">
        <f t="shared" si="452"/>
        <v>0</v>
      </c>
      <c r="U472" s="89">
        <f t="shared" si="453"/>
        <v>0</v>
      </c>
    </row>
    <row r="473" spans="2:29" x14ac:dyDescent="0.25">
      <c r="B473" s="83">
        <v>459</v>
      </c>
      <c r="C473" s="36" t="s">
        <v>7</v>
      </c>
      <c r="D473" s="37" t="s">
        <v>302</v>
      </c>
      <c r="E473" s="38" t="s">
        <v>303</v>
      </c>
      <c r="F473" s="39" t="s">
        <v>304</v>
      </c>
      <c r="G473" s="35">
        <v>1</v>
      </c>
      <c r="H473" s="35">
        <v>0</v>
      </c>
      <c r="I473" s="40">
        <v>0</v>
      </c>
      <c r="J473" s="35">
        <v>0</v>
      </c>
      <c r="K473" s="89">
        <v>0</v>
      </c>
      <c r="L473" s="89">
        <v>0</v>
      </c>
      <c r="M473" s="89">
        <v>0</v>
      </c>
      <c r="N473" s="35">
        <v>0</v>
      </c>
      <c r="O473" s="35">
        <v>0</v>
      </c>
      <c r="P473" s="35">
        <v>0</v>
      </c>
      <c r="R473" s="89"/>
      <c r="S473" s="89">
        <f t="shared" si="451"/>
        <v>0</v>
      </c>
      <c r="T473" s="89">
        <f t="shared" si="452"/>
        <v>0</v>
      </c>
      <c r="U473" s="89">
        <f t="shared" si="453"/>
        <v>0</v>
      </c>
    </row>
    <row r="474" spans="2:29" x14ac:dyDescent="0.25">
      <c r="B474" s="83">
        <v>460</v>
      </c>
      <c r="C474" s="65" t="s">
        <v>7</v>
      </c>
      <c r="D474" s="66" t="s">
        <v>38</v>
      </c>
      <c r="E474" s="67" t="s">
        <v>303</v>
      </c>
      <c r="F474" s="68" t="s">
        <v>305</v>
      </c>
      <c r="G474" s="89">
        <v>0</v>
      </c>
      <c r="H474" s="89">
        <v>0</v>
      </c>
      <c r="I474" s="93">
        <v>0</v>
      </c>
      <c r="J474" s="89">
        <v>0</v>
      </c>
      <c r="K474" s="89">
        <v>0</v>
      </c>
      <c r="L474" s="89">
        <v>0</v>
      </c>
      <c r="M474" s="89">
        <v>0</v>
      </c>
      <c r="N474" s="89">
        <v>0</v>
      </c>
      <c r="O474" s="89">
        <v>0</v>
      </c>
      <c r="P474" s="89">
        <v>0</v>
      </c>
      <c r="R474" s="89"/>
      <c r="S474" s="89">
        <f t="shared" si="451"/>
        <v>0</v>
      </c>
      <c r="T474" s="89">
        <f t="shared" si="452"/>
        <v>0</v>
      </c>
      <c r="U474" s="89">
        <f t="shared" si="453"/>
        <v>0</v>
      </c>
    </row>
    <row r="475" spans="2:29" x14ac:dyDescent="0.25">
      <c r="B475" s="83">
        <v>461</v>
      </c>
      <c r="C475" s="65" t="s">
        <v>23</v>
      </c>
      <c r="D475" s="66" t="s">
        <v>189</v>
      </c>
      <c r="E475" s="67" t="s">
        <v>303</v>
      </c>
      <c r="F475" s="68" t="s">
        <v>305</v>
      </c>
      <c r="G475" s="89">
        <v>0</v>
      </c>
      <c r="H475" s="89">
        <v>0</v>
      </c>
      <c r="I475" s="93">
        <v>0</v>
      </c>
      <c r="J475" s="89">
        <v>0</v>
      </c>
      <c r="K475" s="89">
        <v>0</v>
      </c>
      <c r="L475" s="89">
        <v>0</v>
      </c>
      <c r="M475" s="89">
        <v>0</v>
      </c>
      <c r="N475" s="89">
        <v>0</v>
      </c>
      <c r="O475" s="89">
        <v>0</v>
      </c>
      <c r="P475" s="89">
        <v>0</v>
      </c>
      <c r="Q475" s="41">
        <f>N475-O475</f>
        <v>0</v>
      </c>
      <c r="R475" s="89"/>
      <c r="S475" s="89">
        <f t="shared" si="451"/>
        <v>0</v>
      </c>
      <c r="T475" s="89">
        <f t="shared" si="452"/>
        <v>0</v>
      </c>
      <c r="U475" s="89">
        <f t="shared" si="453"/>
        <v>0</v>
      </c>
    </row>
    <row r="476" spans="2:29" x14ac:dyDescent="0.25">
      <c r="B476" s="83">
        <v>462</v>
      </c>
      <c r="C476" s="65" t="s">
        <v>17</v>
      </c>
      <c r="D476" s="66" t="s">
        <v>306</v>
      </c>
      <c r="E476" s="67" t="s">
        <v>303</v>
      </c>
      <c r="F476" s="68" t="s">
        <v>307</v>
      </c>
      <c r="G476" s="89">
        <v>940</v>
      </c>
      <c r="H476" s="89">
        <v>600</v>
      </c>
      <c r="I476" s="93">
        <v>180</v>
      </c>
      <c r="J476" s="89">
        <v>120</v>
      </c>
      <c r="K476" s="89">
        <v>0</v>
      </c>
      <c r="L476" s="89">
        <v>0</v>
      </c>
      <c r="M476" s="89">
        <v>0</v>
      </c>
      <c r="N476" s="89">
        <v>0</v>
      </c>
      <c r="O476" s="89">
        <v>0</v>
      </c>
      <c r="P476" s="89">
        <v>0</v>
      </c>
      <c r="R476" s="89"/>
      <c r="S476" s="89">
        <f t="shared" si="451"/>
        <v>0</v>
      </c>
      <c r="T476" s="89">
        <f t="shared" si="452"/>
        <v>0</v>
      </c>
      <c r="U476" s="89">
        <f t="shared" si="453"/>
        <v>0</v>
      </c>
    </row>
    <row r="477" spans="2:29" x14ac:dyDescent="0.25">
      <c r="B477" s="83">
        <v>463</v>
      </c>
      <c r="C477" s="65" t="s">
        <v>7</v>
      </c>
      <c r="D477" s="66" t="s">
        <v>63</v>
      </c>
      <c r="E477" s="67" t="s">
        <v>303</v>
      </c>
      <c r="F477" s="68" t="s">
        <v>307</v>
      </c>
      <c r="G477" s="89">
        <v>20</v>
      </c>
      <c r="H477" s="89">
        <v>0</v>
      </c>
      <c r="I477" s="93">
        <v>0</v>
      </c>
      <c r="J477" s="89">
        <v>0</v>
      </c>
      <c r="K477" s="89">
        <v>0</v>
      </c>
      <c r="L477" s="89">
        <v>0</v>
      </c>
      <c r="M477" s="89">
        <v>0</v>
      </c>
      <c r="N477" s="89">
        <v>0</v>
      </c>
      <c r="O477" s="89">
        <v>0</v>
      </c>
      <c r="P477" s="89">
        <v>0</v>
      </c>
      <c r="Q477" s="43"/>
      <c r="R477" s="89"/>
      <c r="S477" s="89">
        <f t="shared" si="451"/>
        <v>0</v>
      </c>
      <c r="T477" s="89">
        <f t="shared" si="452"/>
        <v>0</v>
      </c>
      <c r="U477" s="89">
        <f t="shared" si="453"/>
        <v>0</v>
      </c>
    </row>
    <row r="478" spans="2:29" x14ac:dyDescent="0.25">
      <c r="B478" s="83">
        <v>464</v>
      </c>
      <c r="C478" s="65" t="s">
        <v>23</v>
      </c>
      <c r="D478" s="66" t="s">
        <v>308</v>
      </c>
      <c r="E478" s="67" t="s">
        <v>303</v>
      </c>
      <c r="F478" s="68" t="s">
        <v>307</v>
      </c>
      <c r="G478" s="89"/>
      <c r="H478" s="89"/>
      <c r="I478" s="93">
        <v>20</v>
      </c>
      <c r="J478" s="89">
        <v>0</v>
      </c>
      <c r="K478" s="89">
        <v>0</v>
      </c>
      <c r="L478" s="89">
        <v>0</v>
      </c>
      <c r="M478" s="89">
        <v>0</v>
      </c>
      <c r="N478" s="89">
        <v>0</v>
      </c>
      <c r="O478" s="89">
        <v>0</v>
      </c>
      <c r="P478" s="89">
        <v>0</v>
      </c>
      <c r="Q478" s="41">
        <f>N478-O478</f>
        <v>0</v>
      </c>
      <c r="R478" s="89"/>
      <c r="S478" s="89">
        <f t="shared" si="451"/>
        <v>0</v>
      </c>
      <c r="T478" s="89">
        <f t="shared" si="452"/>
        <v>0</v>
      </c>
      <c r="U478" s="89">
        <f t="shared" si="453"/>
        <v>0</v>
      </c>
    </row>
    <row r="479" spans="2:29" x14ac:dyDescent="0.25">
      <c r="B479" s="83">
        <v>465</v>
      </c>
      <c r="C479" s="65" t="s">
        <v>7</v>
      </c>
      <c r="D479" s="66" t="s">
        <v>302</v>
      </c>
      <c r="E479" s="67" t="s">
        <v>303</v>
      </c>
      <c r="F479" s="68" t="s">
        <v>309</v>
      </c>
      <c r="G479" s="89">
        <v>16</v>
      </c>
      <c r="H479" s="89">
        <v>0</v>
      </c>
      <c r="I479" s="93">
        <v>16</v>
      </c>
      <c r="J479" s="89">
        <v>16</v>
      </c>
      <c r="K479" s="89">
        <v>0</v>
      </c>
      <c r="L479" s="89">
        <v>0</v>
      </c>
      <c r="M479" s="89">
        <v>0</v>
      </c>
      <c r="N479" s="89">
        <v>0</v>
      </c>
      <c r="O479" s="89">
        <v>0</v>
      </c>
      <c r="P479" s="89">
        <v>0</v>
      </c>
      <c r="R479" s="89"/>
      <c r="S479" s="89">
        <f t="shared" si="451"/>
        <v>0</v>
      </c>
      <c r="T479" s="89">
        <f t="shared" si="452"/>
        <v>0</v>
      </c>
      <c r="U479" s="89">
        <f t="shared" si="453"/>
        <v>0</v>
      </c>
    </row>
    <row r="480" spans="2:29" x14ac:dyDescent="0.25">
      <c r="B480" s="83">
        <v>466</v>
      </c>
      <c r="C480" s="65" t="s">
        <v>23</v>
      </c>
      <c r="D480" s="66" t="s">
        <v>308</v>
      </c>
      <c r="E480" s="67" t="s">
        <v>310</v>
      </c>
      <c r="F480" s="68" t="s">
        <v>311</v>
      </c>
      <c r="G480" s="89"/>
      <c r="H480" s="89"/>
      <c r="I480" s="93">
        <v>18</v>
      </c>
      <c r="J480" s="89">
        <v>0</v>
      </c>
      <c r="K480" s="89">
        <v>0</v>
      </c>
      <c r="L480" s="89">
        <v>0</v>
      </c>
      <c r="M480" s="89">
        <v>0</v>
      </c>
      <c r="N480" s="89">
        <v>0</v>
      </c>
      <c r="O480" s="89">
        <v>0</v>
      </c>
      <c r="P480" s="89">
        <v>0</v>
      </c>
      <c r="Q480" s="41">
        <f>N480-O480</f>
        <v>0</v>
      </c>
      <c r="R480" s="89"/>
      <c r="S480" s="89">
        <f t="shared" si="451"/>
        <v>0</v>
      </c>
      <c r="T480" s="89">
        <f t="shared" si="452"/>
        <v>0</v>
      </c>
      <c r="U480" s="89">
        <f t="shared" si="453"/>
        <v>0</v>
      </c>
    </row>
    <row r="481" spans="2:22" x14ac:dyDescent="0.25">
      <c r="B481" s="83">
        <v>467</v>
      </c>
      <c r="C481" s="65" t="s">
        <v>7</v>
      </c>
      <c r="D481" s="66" t="s">
        <v>312</v>
      </c>
      <c r="E481" s="67" t="s">
        <v>310</v>
      </c>
      <c r="F481" s="68" t="s">
        <v>313</v>
      </c>
      <c r="G481" s="89">
        <v>0</v>
      </c>
      <c r="H481" s="89">
        <v>0</v>
      </c>
      <c r="I481" s="93">
        <v>0</v>
      </c>
      <c r="J481" s="89">
        <v>0</v>
      </c>
      <c r="K481" s="89">
        <v>0</v>
      </c>
      <c r="L481" s="89">
        <v>0</v>
      </c>
      <c r="M481" s="89">
        <v>0</v>
      </c>
      <c r="N481" s="89">
        <v>0</v>
      </c>
      <c r="O481" s="89">
        <v>0</v>
      </c>
      <c r="P481" s="89">
        <v>0</v>
      </c>
      <c r="R481" s="89"/>
      <c r="S481" s="89">
        <f t="shared" si="451"/>
        <v>0</v>
      </c>
      <c r="T481" s="89">
        <f t="shared" si="452"/>
        <v>0</v>
      </c>
      <c r="U481" s="89">
        <f t="shared" si="453"/>
        <v>0</v>
      </c>
    </row>
    <row r="482" spans="2:22" x14ac:dyDescent="0.25">
      <c r="B482" s="83">
        <v>468</v>
      </c>
      <c r="C482" s="65" t="s">
        <v>7</v>
      </c>
      <c r="D482" s="66" t="s">
        <v>63</v>
      </c>
      <c r="E482" s="67" t="s">
        <v>310</v>
      </c>
      <c r="F482" s="68" t="s">
        <v>313</v>
      </c>
      <c r="G482" s="89"/>
      <c r="H482" s="89">
        <v>18</v>
      </c>
      <c r="I482" s="93">
        <v>0</v>
      </c>
      <c r="J482" s="89">
        <v>0</v>
      </c>
      <c r="K482" s="89">
        <v>0</v>
      </c>
      <c r="L482" s="89">
        <v>0</v>
      </c>
      <c r="M482" s="89">
        <v>0</v>
      </c>
      <c r="N482" s="89">
        <v>0</v>
      </c>
      <c r="O482" s="89">
        <v>0</v>
      </c>
      <c r="P482" s="89">
        <v>0</v>
      </c>
      <c r="R482" s="89"/>
      <c r="S482" s="89">
        <f t="shared" si="451"/>
        <v>0</v>
      </c>
      <c r="T482" s="89">
        <f t="shared" si="452"/>
        <v>0</v>
      </c>
      <c r="U482" s="89">
        <f t="shared" si="453"/>
        <v>0</v>
      </c>
    </row>
    <row r="483" spans="2:22" x14ac:dyDescent="0.25">
      <c r="B483" s="83">
        <v>469</v>
      </c>
      <c r="C483" s="65" t="s">
        <v>7</v>
      </c>
      <c r="D483" s="66" t="s">
        <v>302</v>
      </c>
      <c r="E483" s="67" t="s">
        <v>310</v>
      </c>
      <c r="F483" s="68" t="s">
        <v>313</v>
      </c>
      <c r="G483" s="89">
        <v>0</v>
      </c>
      <c r="H483" s="89">
        <v>18</v>
      </c>
      <c r="I483" s="93">
        <v>0</v>
      </c>
      <c r="J483" s="89">
        <v>18</v>
      </c>
      <c r="K483" s="89">
        <v>0</v>
      </c>
      <c r="L483" s="89">
        <v>0</v>
      </c>
      <c r="M483" s="89">
        <v>0</v>
      </c>
      <c r="N483" s="89">
        <v>0</v>
      </c>
      <c r="O483" s="89">
        <v>0</v>
      </c>
      <c r="P483" s="89">
        <v>0</v>
      </c>
      <c r="R483" s="89"/>
      <c r="S483" s="89">
        <f t="shared" si="451"/>
        <v>0</v>
      </c>
      <c r="T483" s="89">
        <f t="shared" si="452"/>
        <v>0</v>
      </c>
      <c r="U483" s="89">
        <f t="shared" si="453"/>
        <v>0</v>
      </c>
    </row>
    <row r="484" spans="2:22" x14ac:dyDescent="0.25">
      <c r="B484" s="83">
        <v>470</v>
      </c>
      <c r="C484" s="65" t="s">
        <v>23</v>
      </c>
      <c r="D484" s="66" t="s">
        <v>308</v>
      </c>
      <c r="E484" s="67" t="s">
        <v>310</v>
      </c>
      <c r="F484" s="68" t="s">
        <v>313</v>
      </c>
      <c r="G484" s="89">
        <v>0</v>
      </c>
      <c r="H484" s="89">
        <v>216</v>
      </c>
      <c r="I484" s="93">
        <v>90</v>
      </c>
      <c r="J484" s="89">
        <v>0</v>
      </c>
      <c r="K484" s="89">
        <v>0</v>
      </c>
      <c r="L484" s="89">
        <v>0</v>
      </c>
      <c r="M484" s="89">
        <v>0</v>
      </c>
      <c r="N484" s="89">
        <v>0</v>
      </c>
      <c r="O484" s="89">
        <v>0</v>
      </c>
      <c r="P484" s="89">
        <v>0</v>
      </c>
      <c r="Q484" s="41">
        <f t="shared" ref="Q484:Q485" si="455">N484-O484</f>
        <v>0</v>
      </c>
      <c r="R484" s="89"/>
      <c r="S484" s="89">
        <f t="shared" si="451"/>
        <v>0</v>
      </c>
      <c r="T484" s="89">
        <f t="shared" si="452"/>
        <v>0</v>
      </c>
      <c r="U484" s="89">
        <f t="shared" si="453"/>
        <v>0</v>
      </c>
    </row>
    <row r="485" spans="2:22" x14ac:dyDescent="0.25">
      <c r="B485" s="83">
        <v>471</v>
      </c>
      <c r="C485" s="65" t="s">
        <v>23</v>
      </c>
      <c r="D485" s="66" t="s">
        <v>308</v>
      </c>
      <c r="E485" s="67" t="s">
        <v>310</v>
      </c>
      <c r="F485" s="68" t="s">
        <v>314</v>
      </c>
      <c r="G485" s="89">
        <v>0</v>
      </c>
      <c r="H485" s="89">
        <v>126</v>
      </c>
      <c r="I485" s="93">
        <v>54</v>
      </c>
      <c r="J485" s="89">
        <v>0</v>
      </c>
      <c r="K485" s="89">
        <v>0</v>
      </c>
      <c r="L485" s="89">
        <v>0</v>
      </c>
      <c r="M485" s="89">
        <v>0</v>
      </c>
      <c r="N485" s="89">
        <v>0</v>
      </c>
      <c r="O485" s="89">
        <v>0</v>
      </c>
      <c r="P485" s="89">
        <v>0</v>
      </c>
      <c r="Q485" s="41">
        <f t="shared" si="455"/>
        <v>0</v>
      </c>
      <c r="R485" s="89"/>
      <c r="S485" s="89">
        <f t="shared" si="451"/>
        <v>0</v>
      </c>
      <c r="T485" s="89">
        <f t="shared" si="452"/>
        <v>0</v>
      </c>
      <c r="U485" s="89">
        <f t="shared" si="453"/>
        <v>0</v>
      </c>
    </row>
    <row r="486" spans="2:22" x14ac:dyDescent="0.25">
      <c r="B486" s="83">
        <v>472</v>
      </c>
      <c r="C486" s="65" t="s">
        <v>7</v>
      </c>
      <c r="D486" s="66" t="s">
        <v>312</v>
      </c>
      <c r="E486" s="67" t="s">
        <v>315</v>
      </c>
      <c r="F486" s="68" t="s">
        <v>316</v>
      </c>
      <c r="G486" s="89">
        <v>0</v>
      </c>
      <c r="H486" s="89">
        <v>0</v>
      </c>
      <c r="I486" s="93">
        <v>0</v>
      </c>
      <c r="J486" s="89">
        <v>0</v>
      </c>
      <c r="K486" s="89">
        <v>0</v>
      </c>
      <c r="L486" s="89">
        <v>0</v>
      </c>
      <c r="M486" s="89">
        <v>0</v>
      </c>
      <c r="N486" s="89">
        <v>0</v>
      </c>
      <c r="O486" s="89">
        <v>0</v>
      </c>
      <c r="P486" s="89">
        <v>0</v>
      </c>
      <c r="R486" s="89"/>
      <c r="S486" s="89">
        <f t="shared" si="451"/>
        <v>0</v>
      </c>
      <c r="T486" s="89">
        <f t="shared" si="452"/>
        <v>0</v>
      </c>
      <c r="U486" s="89">
        <f t="shared" si="453"/>
        <v>0</v>
      </c>
    </row>
    <row r="487" spans="2:22" x14ac:dyDescent="0.25">
      <c r="B487" s="83">
        <v>473</v>
      </c>
      <c r="C487" s="65" t="s">
        <v>7</v>
      </c>
      <c r="D487" s="66" t="s">
        <v>302</v>
      </c>
      <c r="E487" s="67" t="s">
        <v>315</v>
      </c>
      <c r="F487" s="68" t="s">
        <v>316</v>
      </c>
      <c r="G487" s="89">
        <v>3</v>
      </c>
      <c r="H487" s="89">
        <v>51</v>
      </c>
      <c r="I487" s="93">
        <v>72</v>
      </c>
      <c r="J487" s="89">
        <v>0</v>
      </c>
      <c r="K487" s="89">
        <v>0</v>
      </c>
      <c r="L487" s="89">
        <v>0</v>
      </c>
      <c r="M487" s="89">
        <v>0</v>
      </c>
      <c r="N487" s="89">
        <v>0</v>
      </c>
      <c r="O487" s="89">
        <v>0</v>
      </c>
      <c r="P487" s="89">
        <v>0</v>
      </c>
      <c r="R487" s="89"/>
      <c r="S487" s="89">
        <f t="shared" si="451"/>
        <v>0</v>
      </c>
      <c r="T487" s="89">
        <f t="shared" si="452"/>
        <v>0</v>
      </c>
      <c r="U487" s="89">
        <f t="shared" si="453"/>
        <v>0</v>
      </c>
    </row>
    <row r="488" spans="2:22" x14ac:dyDescent="0.25">
      <c r="B488" s="83">
        <v>474</v>
      </c>
      <c r="C488" s="65" t="s">
        <v>7</v>
      </c>
      <c r="D488" s="66" t="s">
        <v>65</v>
      </c>
      <c r="E488" s="67" t="s">
        <v>315</v>
      </c>
      <c r="F488" s="68" t="s">
        <v>316</v>
      </c>
      <c r="G488" s="89">
        <v>0</v>
      </c>
      <c r="H488" s="89">
        <v>0</v>
      </c>
      <c r="I488" s="93">
        <v>0</v>
      </c>
      <c r="J488" s="89">
        <v>0</v>
      </c>
      <c r="K488" s="89">
        <v>0</v>
      </c>
      <c r="L488" s="89">
        <v>0</v>
      </c>
      <c r="M488" s="89">
        <v>0</v>
      </c>
      <c r="N488" s="89">
        <v>0</v>
      </c>
      <c r="O488" s="89">
        <v>0</v>
      </c>
      <c r="P488" s="89">
        <v>0</v>
      </c>
      <c r="R488" s="89"/>
      <c r="S488" s="89">
        <f t="shared" si="451"/>
        <v>0</v>
      </c>
      <c r="T488" s="89">
        <f t="shared" si="452"/>
        <v>0</v>
      </c>
      <c r="U488" s="89">
        <f t="shared" si="453"/>
        <v>0</v>
      </c>
    </row>
    <row r="489" spans="2:22" x14ac:dyDescent="0.25">
      <c r="B489" s="83">
        <v>475</v>
      </c>
      <c r="C489" s="65" t="s">
        <v>7</v>
      </c>
      <c r="D489" s="66" t="s">
        <v>63</v>
      </c>
      <c r="E489" s="67" t="s">
        <v>315</v>
      </c>
      <c r="F489" s="68" t="s">
        <v>317</v>
      </c>
      <c r="G489" s="89"/>
      <c r="H489" s="89">
        <v>18</v>
      </c>
      <c r="I489" s="93">
        <v>0</v>
      </c>
      <c r="J489" s="89">
        <v>0</v>
      </c>
      <c r="K489" s="89">
        <v>0</v>
      </c>
      <c r="L489" s="89">
        <v>0</v>
      </c>
      <c r="M489" s="89">
        <v>0</v>
      </c>
      <c r="N489" s="89">
        <v>0</v>
      </c>
      <c r="O489" s="89">
        <v>0</v>
      </c>
      <c r="P489" s="89">
        <v>0</v>
      </c>
      <c r="R489" s="89"/>
      <c r="S489" s="89">
        <f t="shared" si="451"/>
        <v>0</v>
      </c>
      <c r="T489" s="89">
        <f t="shared" si="452"/>
        <v>0</v>
      </c>
      <c r="U489" s="89">
        <f t="shared" si="453"/>
        <v>0</v>
      </c>
    </row>
    <row r="490" spans="2:22" x14ac:dyDescent="0.25">
      <c r="B490" s="83">
        <v>476</v>
      </c>
      <c r="C490" s="65" t="s">
        <v>7</v>
      </c>
      <c r="D490" s="66" t="s">
        <v>302</v>
      </c>
      <c r="E490" s="67" t="s">
        <v>315</v>
      </c>
      <c r="F490" s="68" t="s">
        <v>317</v>
      </c>
      <c r="G490" s="89"/>
      <c r="H490" s="89"/>
      <c r="I490" s="93"/>
      <c r="J490" s="89">
        <v>36</v>
      </c>
      <c r="K490" s="89">
        <v>0</v>
      </c>
      <c r="L490" s="89">
        <v>0</v>
      </c>
      <c r="M490" s="89">
        <v>0</v>
      </c>
      <c r="N490" s="89">
        <v>0</v>
      </c>
      <c r="O490" s="89">
        <v>0</v>
      </c>
      <c r="P490" s="89">
        <v>0</v>
      </c>
      <c r="R490" s="89"/>
      <c r="S490" s="89">
        <f t="shared" si="451"/>
        <v>0</v>
      </c>
      <c r="T490" s="89">
        <f t="shared" si="452"/>
        <v>0</v>
      </c>
      <c r="U490" s="89">
        <f t="shared" si="453"/>
        <v>0</v>
      </c>
    </row>
    <row r="491" spans="2:22" x14ac:dyDescent="0.25">
      <c r="B491" s="83">
        <v>477</v>
      </c>
      <c r="C491" s="65" t="s">
        <v>23</v>
      </c>
      <c r="D491" s="66" t="s">
        <v>189</v>
      </c>
      <c r="E491" s="67" t="s">
        <v>315</v>
      </c>
      <c r="F491" s="68" t="s">
        <v>318</v>
      </c>
      <c r="G491" s="89">
        <v>0</v>
      </c>
      <c r="H491" s="89">
        <v>0</v>
      </c>
      <c r="I491" s="93">
        <v>0</v>
      </c>
      <c r="J491" s="89">
        <v>0</v>
      </c>
      <c r="K491" s="89">
        <v>0</v>
      </c>
      <c r="L491" s="89">
        <v>0</v>
      </c>
      <c r="M491" s="89">
        <v>0</v>
      </c>
      <c r="N491" s="89">
        <v>0</v>
      </c>
      <c r="O491" s="89">
        <v>0</v>
      </c>
      <c r="P491" s="89">
        <v>0</v>
      </c>
      <c r="Q491" s="41">
        <f>N491-O491</f>
        <v>0</v>
      </c>
      <c r="R491" s="89"/>
      <c r="S491" s="89">
        <f t="shared" si="451"/>
        <v>0</v>
      </c>
      <c r="T491" s="89">
        <f t="shared" si="452"/>
        <v>0</v>
      </c>
      <c r="U491" s="89">
        <f t="shared" si="453"/>
        <v>0</v>
      </c>
    </row>
    <row r="492" spans="2:22" x14ac:dyDescent="0.25">
      <c r="B492" s="83">
        <v>478</v>
      </c>
      <c r="C492" s="36" t="s">
        <v>7</v>
      </c>
      <c r="D492" s="37" t="s">
        <v>11</v>
      </c>
      <c r="E492" s="38" t="s">
        <v>279</v>
      </c>
      <c r="F492" s="39" t="s">
        <v>319</v>
      </c>
      <c r="G492" s="35">
        <v>15</v>
      </c>
      <c r="H492" s="35">
        <v>0</v>
      </c>
      <c r="I492" s="40">
        <v>0</v>
      </c>
      <c r="J492" s="35">
        <v>0</v>
      </c>
      <c r="K492" s="89">
        <v>0</v>
      </c>
      <c r="L492" s="89">
        <v>0</v>
      </c>
      <c r="M492" s="89">
        <v>0</v>
      </c>
      <c r="N492" s="35">
        <v>0</v>
      </c>
      <c r="O492" s="35">
        <v>0</v>
      </c>
      <c r="P492" s="35">
        <v>0</v>
      </c>
      <c r="R492" s="89"/>
      <c r="S492" s="89">
        <f t="shared" si="451"/>
        <v>0</v>
      </c>
      <c r="T492" s="89">
        <f t="shared" si="452"/>
        <v>0</v>
      </c>
      <c r="U492" s="89">
        <f t="shared" si="453"/>
        <v>0</v>
      </c>
    </row>
    <row r="493" spans="2:22" x14ac:dyDescent="0.25">
      <c r="B493" s="83">
        <v>479</v>
      </c>
      <c r="C493" s="65" t="s">
        <v>7</v>
      </c>
      <c r="D493" s="66" t="s">
        <v>52</v>
      </c>
      <c r="E493" s="67" t="s">
        <v>279</v>
      </c>
      <c r="F493" s="68" t="s">
        <v>319</v>
      </c>
      <c r="G493" s="89">
        <v>0</v>
      </c>
      <c r="H493" s="89">
        <v>0</v>
      </c>
      <c r="I493" s="93">
        <v>0</v>
      </c>
      <c r="J493" s="89">
        <v>0</v>
      </c>
      <c r="K493" s="89">
        <v>0</v>
      </c>
      <c r="L493" s="89">
        <v>0</v>
      </c>
      <c r="M493" s="89">
        <v>0</v>
      </c>
      <c r="N493" s="89">
        <v>0</v>
      </c>
      <c r="O493" s="89">
        <v>0</v>
      </c>
      <c r="P493" s="89">
        <v>0</v>
      </c>
      <c r="R493" s="89"/>
      <c r="S493" s="89">
        <f t="shared" si="451"/>
        <v>0</v>
      </c>
      <c r="T493" s="89">
        <f t="shared" si="452"/>
        <v>0</v>
      </c>
      <c r="U493" s="89">
        <f t="shared" si="453"/>
        <v>0</v>
      </c>
    </row>
    <row r="494" spans="2:22" x14ac:dyDescent="0.25">
      <c r="B494" s="83">
        <v>480</v>
      </c>
      <c r="C494" s="59" t="s">
        <v>23</v>
      </c>
      <c r="D494" s="61" t="s">
        <v>280</v>
      </c>
      <c r="E494" s="55" t="s">
        <v>279</v>
      </c>
      <c r="F494" s="57" t="s">
        <v>319</v>
      </c>
      <c r="G494" s="88">
        <v>0</v>
      </c>
      <c r="H494" s="88">
        <v>25</v>
      </c>
      <c r="I494" s="92">
        <v>0</v>
      </c>
      <c r="J494" s="88">
        <v>0</v>
      </c>
      <c r="K494" s="88">
        <v>0</v>
      </c>
      <c r="L494" s="88">
        <v>0</v>
      </c>
      <c r="M494" s="88">
        <v>0</v>
      </c>
      <c r="N494" s="88">
        <f t="shared" ref="N494" si="456">SUM(L494+M494)</f>
        <v>0</v>
      </c>
      <c r="O494" s="88">
        <v>0</v>
      </c>
      <c r="P494" s="88">
        <v>0</v>
      </c>
      <c r="Q494" s="41">
        <f t="shared" ref="Q494:Q495" si="457">N494-O494</f>
        <v>0</v>
      </c>
      <c r="R494" s="88">
        <v>125</v>
      </c>
      <c r="S494" s="88">
        <f t="shared" ref="S494:S498" si="458">N494*R494</f>
        <v>0</v>
      </c>
      <c r="T494" s="88">
        <f t="shared" ref="T494:T498" si="459">O494*R494</f>
        <v>0</v>
      </c>
      <c r="U494" s="88">
        <f t="shared" ref="U494:U498" si="460">P494*R494</f>
        <v>0</v>
      </c>
      <c r="V494" s="1" t="s">
        <v>728</v>
      </c>
    </row>
    <row r="495" spans="2:22" x14ac:dyDescent="0.25">
      <c r="B495" s="83">
        <v>481</v>
      </c>
      <c r="C495" s="65" t="s">
        <v>23</v>
      </c>
      <c r="D495" s="66" t="s">
        <v>62</v>
      </c>
      <c r="E495" s="67" t="s">
        <v>279</v>
      </c>
      <c r="F495" s="68" t="s">
        <v>320</v>
      </c>
      <c r="G495" s="89">
        <v>27</v>
      </c>
      <c r="H495" s="89">
        <v>0</v>
      </c>
      <c r="I495" s="93">
        <v>0</v>
      </c>
      <c r="J495" s="89">
        <v>0</v>
      </c>
      <c r="K495" s="89">
        <v>0</v>
      </c>
      <c r="L495" s="89">
        <v>0</v>
      </c>
      <c r="M495" s="89">
        <v>0</v>
      </c>
      <c r="N495" s="89">
        <v>0</v>
      </c>
      <c r="O495" s="89">
        <v>0</v>
      </c>
      <c r="P495" s="89">
        <v>0</v>
      </c>
      <c r="Q495" s="41">
        <f t="shared" si="457"/>
        <v>0</v>
      </c>
      <c r="R495" s="89"/>
      <c r="S495" s="89">
        <f t="shared" si="458"/>
        <v>0</v>
      </c>
      <c r="T495" s="89">
        <f t="shared" si="459"/>
        <v>0</v>
      </c>
      <c r="U495" s="89">
        <f t="shared" si="460"/>
        <v>0</v>
      </c>
    </row>
    <row r="496" spans="2:22" x14ac:dyDescent="0.25">
      <c r="B496" s="83">
        <v>482</v>
      </c>
      <c r="C496" s="65" t="s">
        <v>7</v>
      </c>
      <c r="D496" s="66" t="s">
        <v>43</v>
      </c>
      <c r="E496" s="67" t="s">
        <v>279</v>
      </c>
      <c r="F496" s="68" t="s">
        <v>320</v>
      </c>
      <c r="G496" s="89">
        <v>25</v>
      </c>
      <c r="H496" s="89">
        <v>0</v>
      </c>
      <c r="I496" s="93">
        <v>0</v>
      </c>
      <c r="J496" s="89">
        <v>0</v>
      </c>
      <c r="K496" s="89">
        <v>0</v>
      </c>
      <c r="L496" s="89">
        <v>0</v>
      </c>
      <c r="M496" s="89">
        <v>0</v>
      </c>
      <c r="N496" s="89">
        <v>0</v>
      </c>
      <c r="O496" s="89">
        <v>0</v>
      </c>
      <c r="P496" s="89">
        <v>0</v>
      </c>
      <c r="R496" s="89"/>
      <c r="S496" s="89">
        <f t="shared" si="458"/>
        <v>0</v>
      </c>
      <c r="T496" s="89">
        <f t="shared" si="459"/>
        <v>0</v>
      </c>
      <c r="U496" s="89">
        <f t="shared" si="460"/>
        <v>0</v>
      </c>
    </row>
    <row r="497" spans="2:29" x14ac:dyDescent="0.25">
      <c r="B497" s="83">
        <v>483</v>
      </c>
      <c r="C497" s="65" t="s">
        <v>23</v>
      </c>
      <c r="D497" s="66" t="s">
        <v>147</v>
      </c>
      <c r="E497" s="67" t="s">
        <v>279</v>
      </c>
      <c r="F497" s="70" t="s">
        <v>321</v>
      </c>
      <c r="G497" s="89">
        <v>0</v>
      </c>
      <c r="H497" s="89">
        <v>0</v>
      </c>
      <c r="I497" s="93">
        <v>0</v>
      </c>
      <c r="J497" s="89">
        <v>0</v>
      </c>
      <c r="K497" s="89">
        <v>0</v>
      </c>
      <c r="L497" s="89">
        <v>0</v>
      </c>
      <c r="M497" s="89">
        <v>0</v>
      </c>
      <c r="N497" s="89">
        <v>0</v>
      </c>
      <c r="O497" s="89">
        <v>0</v>
      </c>
      <c r="P497" s="89">
        <v>0</v>
      </c>
      <c r="Q497" s="41">
        <f t="shared" ref="Q497:Q498" si="461">N497-O497</f>
        <v>0</v>
      </c>
      <c r="R497" s="89"/>
      <c r="S497" s="89">
        <f t="shared" si="458"/>
        <v>0</v>
      </c>
      <c r="T497" s="89">
        <f t="shared" si="459"/>
        <v>0</v>
      </c>
      <c r="U497" s="89">
        <f t="shared" si="460"/>
        <v>0</v>
      </c>
    </row>
    <row r="498" spans="2:29" x14ac:dyDescent="0.25">
      <c r="B498" s="83">
        <v>484</v>
      </c>
      <c r="C498" s="36" t="s">
        <v>23</v>
      </c>
      <c r="D498" s="37" t="s">
        <v>61</v>
      </c>
      <c r="E498" s="38" t="s">
        <v>279</v>
      </c>
      <c r="F498" s="70" t="s">
        <v>321</v>
      </c>
      <c r="G498" s="35">
        <v>0</v>
      </c>
      <c r="H498" s="35">
        <v>0</v>
      </c>
      <c r="I498" s="40">
        <v>0</v>
      </c>
      <c r="J498" s="35">
        <v>0</v>
      </c>
      <c r="K498" s="89">
        <v>0</v>
      </c>
      <c r="L498" s="89">
        <v>0</v>
      </c>
      <c r="M498" s="89">
        <v>0</v>
      </c>
      <c r="N498" s="35">
        <v>0</v>
      </c>
      <c r="O498" s="35">
        <v>0</v>
      </c>
      <c r="P498" s="35">
        <v>0</v>
      </c>
      <c r="Q498" s="41">
        <f t="shared" si="461"/>
        <v>0</v>
      </c>
      <c r="R498" s="89"/>
      <c r="S498" s="89">
        <f t="shared" si="458"/>
        <v>0</v>
      </c>
      <c r="T498" s="89">
        <f t="shared" si="459"/>
        <v>0</v>
      </c>
      <c r="U498" s="89">
        <f t="shared" si="460"/>
        <v>0</v>
      </c>
    </row>
    <row r="499" spans="2:29" x14ac:dyDescent="0.25">
      <c r="B499" s="83">
        <v>485</v>
      </c>
      <c r="C499" s="95" t="s">
        <v>7</v>
      </c>
      <c r="D499" s="96" t="s">
        <v>183</v>
      </c>
      <c r="E499" s="97" t="s">
        <v>279</v>
      </c>
      <c r="F499" s="104" t="s">
        <v>321</v>
      </c>
      <c r="G499" s="99">
        <v>50</v>
      </c>
      <c r="H499" s="99">
        <v>25</v>
      </c>
      <c r="I499" s="100">
        <v>0</v>
      </c>
      <c r="J499" s="99">
        <v>0</v>
      </c>
      <c r="K499" s="99"/>
      <c r="L499" s="99"/>
      <c r="M499" s="99"/>
      <c r="N499" s="99">
        <f t="shared" ref="N499" si="462">SUM(L499+M499)</f>
        <v>0</v>
      </c>
      <c r="O499" s="99">
        <v>0</v>
      </c>
      <c r="P499" s="99">
        <v>50</v>
      </c>
      <c r="Q499" s="143"/>
      <c r="R499" s="99">
        <v>360</v>
      </c>
      <c r="S499" s="99">
        <f t="shared" ref="S499:S500" si="463">N499*R499</f>
        <v>0</v>
      </c>
      <c r="T499" s="99">
        <f t="shared" ref="T499:T500" si="464">O499*R499</f>
        <v>0</v>
      </c>
      <c r="U499" s="99">
        <f t="shared" ref="U499:U500" si="465">P499*R499</f>
        <v>18000</v>
      </c>
      <c r="V499" s="143" t="s">
        <v>727</v>
      </c>
      <c r="W499" s="143"/>
      <c r="X499" s="143"/>
      <c r="Y499" s="143"/>
      <c r="Z499" s="143"/>
      <c r="AA499" s="143"/>
      <c r="AB499" s="143"/>
      <c r="AC499" s="143"/>
    </row>
    <row r="500" spans="2:29" x14ac:dyDescent="0.25">
      <c r="B500" s="83">
        <v>486</v>
      </c>
      <c r="C500" s="36" t="s">
        <v>23</v>
      </c>
      <c r="D500" s="37" t="s">
        <v>322</v>
      </c>
      <c r="E500" s="38" t="s">
        <v>279</v>
      </c>
      <c r="F500" s="70" t="s">
        <v>321</v>
      </c>
      <c r="G500" s="35">
        <v>0</v>
      </c>
      <c r="H500" s="35">
        <v>0</v>
      </c>
      <c r="I500" s="40">
        <v>0</v>
      </c>
      <c r="J500" s="35">
        <v>0</v>
      </c>
      <c r="K500" s="89">
        <v>0</v>
      </c>
      <c r="L500" s="89">
        <v>0</v>
      </c>
      <c r="M500" s="89">
        <v>0</v>
      </c>
      <c r="N500" s="35">
        <v>0</v>
      </c>
      <c r="O500" s="35">
        <v>0</v>
      </c>
      <c r="P500" s="35">
        <v>0</v>
      </c>
      <c r="Q500" s="41">
        <f>N500-O500</f>
        <v>0</v>
      </c>
      <c r="R500" s="89"/>
      <c r="S500" s="89">
        <f t="shared" si="463"/>
        <v>0</v>
      </c>
      <c r="T500" s="89">
        <f t="shared" si="464"/>
        <v>0</v>
      </c>
      <c r="U500" s="89">
        <f t="shared" si="465"/>
        <v>0</v>
      </c>
    </row>
    <row r="501" spans="2:29" x14ac:dyDescent="0.25">
      <c r="B501" s="83">
        <v>487</v>
      </c>
      <c r="C501" s="59" t="s">
        <v>7</v>
      </c>
      <c r="D501" s="61" t="s">
        <v>38</v>
      </c>
      <c r="E501" s="55" t="s">
        <v>279</v>
      </c>
      <c r="F501" s="58" t="s">
        <v>321</v>
      </c>
      <c r="G501" s="88">
        <v>0</v>
      </c>
      <c r="H501" s="88">
        <v>25</v>
      </c>
      <c r="I501" s="92">
        <v>0</v>
      </c>
      <c r="J501" s="88">
        <v>0</v>
      </c>
      <c r="K501" s="88">
        <v>0</v>
      </c>
      <c r="L501" s="88">
        <v>0</v>
      </c>
      <c r="M501" s="88">
        <v>0</v>
      </c>
      <c r="N501" s="88">
        <f t="shared" ref="N501" si="466">SUM(L501+M501)</f>
        <v>0</v>
      </c>
      <c r="O501" s="88">
        <v>25</v>
      </c>
      <c r="P501" s="88">
        <v>0</v>
      </c>
      <c r="R501" s="88">
        <v>328</v>
      </c>
      <c r="S501" s="88">
        <f t="shared" ref="S501:S506" si="467">N501*R501</f>
        <v>0</v>
      </c>
      <c r="T501" s="88">
        <f t="shared" ref="T501:T506" si="468">O501*R501</f>
        <v>8200</v>
      </c>
      <c r="U501" s="88">
        <f t="shared" ref="U501:U506" si="469">P501*R501</f>
        <v>0</v>
      </c>
    </row>
    <row r="502" spans="2:29" x14ac:dyDescent="0.25">
      <c r="B502" s="83">
        <v>488</v>
      </c>
      <c r="C502" s="65" t="s">
        <v>23</v>
      </c>
      <c r="D502" s="66" t="s">
        <v>113</v>
      </c>
      <c r="E502" s="67" t="s">
        <v>279</v>
      </c>
      <c r="F502" s="70" t="s">
        <v>321</v>
      </c>
      <c r="G502" s="89">
        <v>0</v>
      </c>
      <c r="H502" s="89">
        <v>0</v>
      </c>
      <c r="I502" s="93">
        <v>0</v>
      </c>
      <c r="J502" s="89">
        <v>0</v>
      </c>
      <c r="K502" s="89">
        <v>0</v>
      </c>
      <c r="L502" s="89">
        <v>0</v>
      </c>
      <c r="M502" s="89">
        <v>0</v>
      </c>
      <c r="N502" s="89">
        <v>0</v>
      </c>
      <c r="O502" s="89">
        <v>0</v>
      </c>
      <c r="P502" s="89">
        <v>0</v>
      </c>
      <c r="Q502" s="41">
        <f>N502-O502</f>
        <v>0</v>
      </c>
      <c r="R502" s="89"/>
      <c r="S502" s="89">
        <f t="shared" si="467"/>
        <v>0</v>
      </c>
      <c r="T502" s="89">
        <f t="shared" si="468"/>
        <v>0</v>
      </c>
      <c r="U502" s="89">
        <f t="shared" si="469"/>
        <v>0</v>
      </c>
    </row>
    <row r="503" spans="2:29" x14ac:dyDescent="0.25">
      <c r="B503" s="83">
        <v>489</v>
      </c>
      <c r="C503" s="95" t="s">
        <v>7</v>
      </c>
      <c r="D503" s="96" t="s">
        <v>63</v>
      </c>
      <c r="E503" s="97" t="s">
        <v>279</v>
      </c>
      <c r="F503" s="104" t="s">
        <v>321</v>
      </c>
      <c r="G503" s="99">
        <v>0</v>
      </c>
      <c r="H503" s="99">
        <v>0</v>
      </c>
      <c r="I503" s="100">
        <v>0</v>
      </c>
      <c r="J503" s="99">
        <v>0</v>
      </c>
      <c r="K503" s="99">
        <v>0</v>
      </c>
      <c r="L503" s="99">
        <v>0</v>
      </c>
      <c r="M503" s="99"/>
      <c r="N503" s="99">
        <f t="shared" ref="N503" si="470">SUM(L503+M503)</f>
        <v>0</v>
      </c>
      <c r="O503" s="99">
        <v>0</v>
      </c>
      <c r="P503" s="99">
        <v>0</v>
      </c>
      <c r="Q503" s="143"/>
      <c r="R503" s="99">
        <v>348</v>
      </c>
      <c r="S503" s="99">
        <f t="shared" ref="S503" si="471">N503*R503</f>
        <v>0</v>
      </c>
      <c r="T503" s="99">
        <f t="shared" ref="T503" si="472">O503*R503</f>
        <v>0</v>
      </c>
      <c r="U503" s="99">
        <f t="shared" ref="U503" si="473">P503*R503</f>
        <v>0</v>
      </c>
      <c r="V503" s="143"/>
      <c r="W503" s="143"/>
      <c r="X503" s="143"/>
      <c r="Y503" s="143"/>
      <c r="Z503" s="143"/>
      <c r="AA503" s="143"/>
      <c r="AB503" s="143"/>
      <c r="AC503" s="143"/>
    </row>
    <row r="504" spans="2:29" x14ac:dyDescent="0.25">
      <c r="B504" s="83">
        <v>490</v>
      </c>
      <c r="C504" s="65" t="s">
        <v>7</v>
      </c>
      <c r="D504" s="66" t="s">
        <v>166</v>
      </c>
      <c r="E504" s="67" t="s">
        <v>279</v>
      </c>
      <c r="F504" s="70" t="s">
        <v>321</v>
      </c>
      <c r="G504" s="89">
        <v>0</v>
      </c>
      <c r="H504" s="89">
        <v>0</v>
      </c>
      <c r="I504" s="93">
        <v>0</v>
      </c>
      <c r="J504" s="89">
        <v>0</v>
      </c>
      <c r="K504" s="89">
        <v>0</v>
      </c>
      <c r="L504" s="89">
        <v>0</v>
      </c>
      <c r="M504" s="89">
        <v>0</v>
      </c>
      <c r="N504" s="89">
        <v>0</v>
      </c>
      <c r="O504" s="89">
        <v>0</v>
      </c>
      <c r="P504" s="89">
        <v>0</v>
      </c>
      <c r="R504" s="89"/>
      <c r="S504" s="89">
        <f t="shared" si="467"/>
        <v>0</v>
      </c>
      <c r="T504" s="89">
        <f t="shared" si="468"/>
        <v>0</v>
      </c>
      <c r="U504" s="89">
        <f t="shared" si="469"/>
        <v>0</v>
      </c>
    </row>
    <row r="505" spans="2:29" x14ac:dyDescent="0.25">
      <c r="B505" s="83">
        <v>491</v>
      </c>
      <c r="C505" s="65" t="s">
        <v>23</v>
      </c>
      <c r="D505" s="66" t="s">
        <v>71</v>
      </c>
      <c r="E505" s="67" t="s">
        <v>279</v>
      </c>
      <c r="F505" s="70" t="s">
        <v>321</v>
      </c>
      <c r="G505" s="89">
        <v>0</v>
      </c>
      <c r="H505" s="89">
        <v>0</v>
      </c>
      <c r="I505" s="93">
        <v>0</v>
      </c>
      <c r="J505" s="89">
        <v>0</v>
      </c>
      <c r="K505" s="89">
        <v>0</v>
      </c>
      <c r="L505" s="89">
        <v>0</v>
      </c>
      <c r="M505" s="89">
        <v>0</v>
      </c>
      <c r="N505" s="89">
        <v>0</v>
      </c>
      <c r="O505" s="89">
        <v>0</v>
      </c>
      <c r="P505" s="89">
        <v>0</v>
      </c>
      <c r="Q505" s="41">
        <f t="shared" ref="Q505:Q508" si="474">N505-O505</f>
        <v>0</v>
      </c>
      <c r="R505" s="89"/>
      <c r="S505" s="89">
        <f t="shared" si="467"/>
        <v>0</v>
      </c>
      <c r="T505" s="89">
        <f t="shared" si="468"/>
        <v>0</v>
      </c>
      <c r="U505" s="89">
        <f t="shared" si="469"/>
        <v>0</v>
      </c>
    </row>
    <row r="506" spans="2:29" x14ac:dyDescent="0.25">
      <c r="B506" s="83">
        <v>492</v>
      </c>
      <c r="C506" s="65" t="s">
        <v>23</v>
      </c>
      <c r="D506" s="66" t="s">
        <v>324</v>
      </c>
      <c r="E506" s="67" t="s">
        <v>279</v>
      </c>
      <c r="F506" s="70" t="s">
        <v>321</v>
      </c>
      <c r="G506" s="89">
        <v>0</v>
      </c>
      <c r="H506" s="89">
        <v>0</v>
      </c>
      <c r="I506" s="93">
        <v>0</v>
      </c>
      <c r="J506" s="89">
        <v>0</v>
      </c>
      <c r="K506" s="89">
        <v>0</v>
      </c>
      <c r="L506" s="89">
        <v>0</v>
      </c>
      <c r="M506" s="89">
        <v>0</v>
      </c>
      <c r="N506" s="89">
        <v>0</v>
      </c>
      <c r="O506" s="89">
        <v>0</v>
      </c>
      <c r="P506" s="89">
        <v>0</v>
      </c>
      <c r="Q506" s="41">
        <f t="shared" si="474"/>
        <v>0</v>
      </c>
      <c r="R506" s="89"/>
      <c r="S506" s="89">
        <f t="shared" si="467"/>
        <v>0</v>
      </c>
      <c r="T506" s="89">
        <f t="shared" si="468"/>
        <v>0</v>
      </c>
      <c r="U506" s="89">
        <f t="shared" si="469"/>
        <v>0</v>
      </c>
    </row>
    <row r="507" spans="2:29" x14ac:dyDescent="0.25">
      <c r="B507" s="83">
        <v>493</v>
      </c>
      <c r="C507" s="59" t="s">
        <v>23</v>
      </c>
      <c r="D507" s="61" t="s">
        <v>325</v>
      </c>
      <c r="E507" s="55" t="s">
        <v>279</v>
      </c>
      <c r="F507" s="58" t="s">
        <v>321</v>
      </c>
      <c r="G507" s="88">
        <v>0</v>
      </c>
      <c r="H507" s="88">
        <v>25</v>
      </c>
      <c r="I507" s="92">
        <v>0</v>
      </c>
      <c r="J507" s="88">
        <v>25</v>
      </c>
      <c r="K507" s="88">
        <v>0</v>
      </c>
      <c r="L507" s="88">
        <v>0</v>
      </c>
      <c r="M507" s="88">
        <v>0</v>
      </c>
      <c r="N507" s="88">
        <f t="shared" ref="N507" si="475">SUM(L507+M507)</f>
        <v>0</v>
      </c>
      <c r="O507" s="88">
        <v>0</v>
      </c>
      <c r="P507" s="88">
        <v>0</v>
      </c>
      <c r="Q507" s="41">
        <f t="shared" si="474"/>
        <v>0</v>
      </c>
      <c r="R507" s="88">
        <v>328</v>
      </c>
      <c r="S507" s="88">
        <f t="shared" ref="S507:S508" si="476">N507*R507</f>
        <v>0</v>
      </c>
      <c r="T507" s="88">
        <f t="shared" ref="T507:T508" si="477">O507*R507</f>
        <v>0</v>
      </c>
      <c r="U507" s="88">
        <f t="shared" ref="U507:U508" si="478">P507*R507</f>
        <v>0</v>
      </c>
      <c r="V507" s="1" t="s">
        <v>728</v>
      </c>
    </row>
    <row r="508" spans="2:29" x14ac:dyDescent="0.25">
      <c r="B508" s="83">
        <v>494</v>
      </c>
      <c r="C508" s="65" t="s">
        <v>23</v>
      </c>
      <c r="D508" s="66" t="s">
        <v>326</v>
      </c>
      <c r="E508" s="67" t="s">
        <v>279</v>
      </c>
      <c r="F508" s="70" t="s">
        <v>321</v>
      </c>
      <c r="G508" s="89">
        <v>0</v>
      </c>
      <c r="H508" s="89">
        <v>0</v>
      </c>
      <c r="I508" s="93">
        <v>0</v>
      </c>
      <c r="J508" s="89">
        <v>0</v>
      </c>
      <c r="K508" s="89">
        <v>0</v>
      </c>
      <c r="L508" s="89">
        <v>0</v>
      </c>
      <c r="M508" s="89">
        <v>0</v>
      </c>
      <c r="N508" s="89">
        <v>0</v>
      </c>
      <c r="O508" s="89">
        <v>0</v>
      </c>
      <c r="P508" s="89">
        <v>0</v>
      </c>
      <c r="Q508" s="41">
        <f t="shared" si="474"/>
        <v>0</v>
      </c>
      <c r="R508" s="89"/>
      <c r="S508" s="89">
        <f t="shared" si="476"/>
        <v>0</v>
      </c>
      <c r="T508" s="89">
        <f t="shared" si="477"/>
        <v>0</v>
      </c>
      <c r="U508" s="89">
        <f t="shared" si="478"/>
        <v>0</v>
      </c>
    </row>
    <row r="509" spans="2:29" x14ac:dyDescent="0.25">
      <c r="B509" s="83">
        <v>495</v>
      </c>
      <c r="C509" s="32" t="s">
        <v>7</v>
      </c>
      <c r="D509" s="33" t="s">
        <v>14</v>
      </c>
      <c r="E509" s="30" t="s">
        <v>279</v>
      </c>
      <c r="F509" s="58" t="s">
        <v>321</v>
      </c>
      <c r="G509" s="27"/>
      <c r="H509" s="27"/>
      <c r="I509" s="28">
        <v>25</v>
      </c>
      <c r="J509" s="27">
        <v>25</v>
      </c>
      <c r="K509" s="88">
        <v>0</v>
      </c>
      <c r="L509" s="88">
        <v>0</v>
      </c>
      <c r="M509" s="88">
        <v>0</v>
      </c>
      <c r="N509" s="88">
        <f t="shared" ref="N509:N510" si="479">SUM(L509+M509)</f>
        <v>0</v>
      </c>
      <c r="O509" s="88">
        <v>25</v>
      </c>
      <c r="P509" s="27">
        <v>25</v>
      </c>
      <c r="R509" s="88">
        <v>345</v>
      </c>
      <c r="S509" s="88">
        <f t="shared" ref="S509:S515" si="480">N509*R509</f>
        <v>0</v>
      </c>
      <c r="T509" s="88">
        <f t="shared" ref="T509:T515" si="481">O509*R509</f>
        <v>8625</v>
      </c>
      <c r="U509" s="88">
        <f t="shared" ref="U509:U515" si="482">P509*R509</f>
        <v>8625</v>
      </c>
      <c r="V509" s="54" t="s">
        <v>727</v>
      </c>
    </row>
    <row r="510" spans="2:29" x14ac:dyDescent="0.25">
      <c r="B510" s="83">
        <v>496</v>
      </c>
      <c r="C510" s="95" t="s">
        <v>7</v>
      </c>
      <c r="D510" s="96" t="s">
        <v>132</v>
      </c>
      <c r="E510" s="97" t="s">
        <v>279</v>
      </c>
      <c r="F510" s="104" t="s">
        <v>321</v>
      </c>
      <c r="G510" s="99">
        <v>25</v>
      </c>
      <c r="H510" s="99">
        <v>25</v>
      </c>
      <c r="I510" s="100">
        <v>25</v>
      </c>
      <c r="J510" s="99">
        <v>50</v>
      </c>
      <c r="K510" s="99"/>
      <c r="L510" s="99"/>
      <c r="M510" s="99"/>
      <c r="N510" s="99">
        <f t="shared" si="479"/>
        <v>0</v>
      </c>
      <c r="O510" s="99">
        <v>50</v>
      </c>
      <c r="P510" s="99">
        <v>50</v>
      </c>
      <c r="Q510" s="143"/>
      <c r="R510" s="99">
        <v>344</v>
      </c>
      <c r="S510" s="99">
        <f t="shared" si="480"/>
        <v>0</v>
      </c>
      <c r="T510" s="99">
        <f t="shared" si="481"/>
        <v>17200</v>
      </c>
      <c r="U510" s="99">
        <f t="shared" si="482"/>
        <v>17200</v>
      </c>
      <c r="V510" s="143" t="s">
        <v>727</v>
      </c>
      <c r="W510" s="143"/>
      <c r="X510" s="143"/>
      <c r="Y510" s="143"/>
      <c r="Z510" s="143"/>
      <c r="AA510" s="143"/>
      <c r="AB510" s="143"/>
      <c r="AC510" s="143"/>
    </row>
    <row r="511" spans="2:29" x14ac:dyDescent="0.25">
      <c r="B511" s="83">
        <v>497</v>
      </c>
      <c r="C511" s="36" t="s">
        <v>7</v>
      </c>
      <c r="D511" s="37" t="s">
        <v>327</v>
      </c>
      <c r="E511" s="38" t="s">
        <v>279</v>
      </c>
      <c r="F511" s="70" t="s">
        <v>321</v>
      </c>
      <c r="G511" s="35"/>
      <c r="H511" s="35"/>
      <c r="I511" s="40"/>
      <c r="J511" s="35">
        <v>0</v>
      </c>
      <c r="K511" s="89">
        <v>0</v>
      </c>
      <c r="L511" s="89">
        <v>0</v>
      </c>
      <c r="M511" s="89">
        <v>0</v>
      </c>
      <c r="N511" s="35">
        <v>0</v>
      </c>
      <c r="O511" s="35">
        <v>0</v>
      </c>
      <c r="P511" s="35">
        <v>0</v>
      </c>
      <c r="R511" s="89"/>
      <c r="S511" s="89">
        <f t="shared" si="480"/>
        <v>0</v>
      </c>
      <c r="T511" s="89">
        <f t="shared" si="481"/>
        <v>0</v>
      </c>
      <c r="U511" s="89">
        <f t="shared" si="482"/>
        <v>0</v>
      </c>
    </row>
    <row r="512" spans="2:29" x14ac:dyDescent="0.25">
      <c r="B512" s="83">
        <v>498</v>
      </c>
      <c r="C512" s="95" t="s">
        <v>23</v>
      </c>
      <c r="D512" s="96" t="s">
        <v>328</v>
      </c>
      <c r="E512" s="97" t="s">
        <v>279</v>
      </c>
      <c r="F512" s="98" t="s">
        <v>329</v>
      </c>
      <c r="G512" s="99"/>
      <c r="H512" s="99"/>
      <c r="I512" s="100"/>
      <c r="J512" s="99">
        <v>0</v>
      </c>
      <c r="K512" s="99"/>
      <c r="L512" s="99"/>
      <c r="M512" s="99"/>
      <c r="N512" s="99">
        <f t="shared" ref="N512" si="483">SUM(L512+M512)</f>
        <v>0</v>
      </c>
      <c r="O512" s="99"/>
      <c r="P512" s="99">
        <v>0</v>
      </c>
      <c r="Q512" s="144">
        <f t="shared" ref="Q512:Q519" si="484">N512-O512</f>
        <v>0</v>
      </c>
      <c r="R512" s="99">
        <v>80</v>
      </c>
      <c r="S512" s="99">
        <f t="shared" si="480"/>
        <v>0</v>
      </c>
      <c r="T512" s="99">
        <f t="shared" si="481"/>
        <v>0</v>
      </c>
      <c r="U512" s="99">
        <f t="shared" si="482"/>
        <v>0</v>
      </c>
      <c r="V512" s="143" t="s">
        <v>742</v>
      </c>
      <c r="W512" s="143"/>
      <c r="X512" s="143"/>
      <c r="Y512" s="143"/>
      <c r="Z512" s="143"/>
      <c r="AA512" s="143"/>
      <c r="AB512" s="143"/>
      <c r="AC512" s="143"/>
    </row>
    <row r="513" spans="2:29" x14ac:dyDescent="0.25">
      <c r="B513" s="83">
        <v>499</v>
      </c>
      <c r="C513" s="36" t="s">
        <v>23</v>
      </c>
      <c r="D513" s="37" t="s">
        <v>58</v>
      </c>
      <c r="E513" s="38" t="s">
        <v>279</v>
      </c>
      <c r="F513" s="39" t="s">
        <v>329</v>
      </c>
      <c r="G513" s="35">
        <v>0</v>
      </c>
      <c r="H513" s="35">
        <v>0</v>
      </c>
      <c r="I513" s="40">
        <v>0</v>
      </c>
      <c r="J513" s="35">
        <v>0</v>
      </c>
      <c r="K513" s="89">
        <v>0</v>
      </c>
      <c r="L513" s="89">
        <v>0</v>
      </c>
      <c r="M513" s="89">
        <v>0</v>
      </c>
      <c r="N513" s="35">
        <v>0</v>
      </c>
      <c r="O513" s="35">
        <v>0</v>
      </c>
      <c r="P513" s="35">
        <v>0</v>
      </c>
      <c r="Q513" s="41">
        <f t="shared" si="484"/>
        <v>0</v>
      </c>
      <c r="R513" s="89"/>
      <c r="S513" s="89">
        <f t="shared" si="480"/>
        <v>0</v>
      </c>
      <c r="T513" s="89">
        <f t="shared" si="481"/>
        <v>0</v>
      </c>
      <c r="U513" s="89">
        <f t="shared" si="482"/>
        <v>0</v>
      </c>
    </row>
    <row r="514" spans="2:29" x14ac:dyDescent="0.25">
      <c r="B514" s="83">
        <v>500</v>
      </c>
      <c r="C514" s="65" t="s">
        <v>23</v>
      </c>
      <c r="D514" s="66" t="s">
        <v>330</v>
      </c>
      <c r="E514" s="67" t="s">
        <v>279</v>
      </c>
      <c r="F514" s="68" t="s">
        <v>329</v>
      </c>
      <c r="G514" s="89">
        <v>25</v>
      </c>
      <c r="H514" s="89">
        <v>0</v>
      </c>
      <c r="I514" s="93">
        <v>0</v>
      </c>
      <c r="J514" s="89">
        <v>0</v>
      </c>
      <c r="K514" s="89">
        <v>0</v>
      </c>
      <c r="L514" s="89">
        <v>0</v>
      </c>
      <c r="M514" s="89">
        <v>0</v>
      </c>
      <c r="N514" s="89">
        <v>0</v>
      </c>
      <c r="O514" s="89">
        <v>0</v>
      </c>
      <c r="P514" s="89">
        <v>0</v>
      </c>
      <c r="Q514" s="41">
        <f t="shared" si="484"/>
        <v>0</v>
      </c>
      <c r="R514" s="89"/>
      <c r="S514" s="89">
        <f t="shared" si="480"/>
        <v>0</v>
      </c>
      <c r="T514" s="89">
        <f t="shared" si="481"/>
        <v>0</v>
      </c>
      <c r="U514" s="89">
        <f t="shared" si="482"/>
        <v>0</v>
      </c>
    </row>
    <row r="515" spans="2:29" x14ac:dyDescent="0.25">
      <c r="B515" s="83">
        <v>501</v>
      </c>
      <c r="C515" s="65" t="s">
        <v>23</v>
      </c>
      <c r="D515" s="73" t="s">
        <v>66</v>
      </c>
      <c r="E515" s="67" t="s">
        <v>279</v>
      </c>
      <c r="F515" s="68" t="s">
        <v>329</v>
      </c>
      <c r="G515" s="89">
        <v>25</v>
      </c>
      <c r="H515" s="89">
        <v>0</v>
      </c>
      <c r="I515" s="93">
        <v>0</v>
      </c>
      <c r="J515" s="89">
        <v>0</v>
      </c>
      <c r="K515" s="89">
        <v>0</v>
      </c>
      <c r="L515" s="89">
        <v>0</v>
      </c>
      <c r="M515" s="89">
        <v>0</v>
      </c>
      <c r="N515" s="89">
        <v>0</v>
      </c>
      <c r="O515" s="89">
        <v>0</v>
      </c>
      <c r="P515" s="89">
        <v>0</v>
      </c>
      <c r="Q515" s="41">
        <f t="shared" si="484"/>
        <v>0</v>
      </c>
      <c r="R515" s="89"/>
      <c r="S515" s="89">
        <f t="shared" si="480"/>
        <v>0</v>
      </c>
      <c r="T515" s="89">
        <f t="shared" si="481"/>
        <v>0</v>
      </c>
      <c r="U515" s="89">
        <f t="shared" si="482"/>
        <v>0</v>
      </c>
    </row>
    <row r="516" spans="2:29" x14ac:dyDescent="0.25">
      <c r="B516" s="83">
        <v>502</v>
      </c>
      <c r="C516" s="95" t="s">
        <v>23</v>
      </c>
      <c r="D516" s="103" t="s">
        <v>171</v>
      </c>
      <c r="E516" s="97" t="s">
        <v>279</v>
      </c>
      <c r="F516" s="98" t="s">
        <v>329</v>
      </c>
      <c r="G516" s="99"/>
      <c r="H516" s="99"/>
      <c r="I516" s="100"/>
      <c r="J516" s="99">
        <v>150</v>
      </c>
      <c r="K516" s="99"/>
      <c r="L516" s="99"/>
      <c r="M516" s="99"/>
      <c r="N516" s="99">
        <f t="shared" ref="N516:N520" si="485">SUM(L516+M516)</f>
        <v>0</v>
      </c>
      <c r="O516" s="99">
        <v>200</v>
      </c>
      <c r="P516" s="99">
        <v>175</v>
      </c>
      <c r="Q516" s="144">
        <f t="shared" si="484"/>
        <v>-200</v>
      </c>
      <c r="R516" s="99">
        <v>75.36</v>
      </c>
      <c r="S516" s="99">
        <f t="shared" ref="S516:S521" si="486">N516*R516</f>
        <v>0</v>
      </c>
      <c r="T516" s="99">
        <f t="shared" ref="T516:T521" si="487">O516*R516</f>
        <v>15072</v>
      </c>
      <c r="U516" s="99">
        <f t="shared" ref="U516:U521" si="488">P516*R516</f>
        <v>13188</v>
      </c>
      <c r="V516" s="143" t="s">
        <v>727</v>
      </c>
      <c r="W516" s="143"/>
      <c r="X516" s="143"/>
      <c r="Y516" s="143"/>
      <c r="Z516" s="143"/>
      <c r="AA516" s="143"/>
      <c r="AB516" s="143"/>
      <c r="AC516" s="143"/>
    </row>
    <row r="517" spans="2:29" x14ac:dyDescent="0.25">
      <c r="B517" s="83">
        <v>503</v>
      </c>
      <c r="C517" s="59" t="s">
        <v>23</v>
      </c>
      <c r="D517" s="61" t="s">
        <v>203</v>
      </c>
      <c r="E517" s="55" t="s">
        <v>279</v>
      </c>
      <c r="F517" s="57" t="s">
        <v>329</v>
      </c>
      <c r="G517" s="88">
        <v>25</v>
      </c>
      <c r="H517" s="88">
        <v>0</v>
      </c>
      <c r="I517" s="92">
        <v>0</v>
      </c>
      <c r="J517" s="88">
        <v>25</v>
      </c>
      <c r="K517" s="88">
        <v>0</v>
      </c>
      <c r="L517" s="88">
        <v>0</v>
      </c>
      <c r="M517" s="88">
        <v>0</v>
      </c>
      <c r="N517" s="88">
        <f t="shared" si="485"/>
        <v>0</v>
      </c>
      <c r="O517" s="88">
        <v>25</v>
      </c>
      <c r="P517" s="88">
        <v>25</v>
      </c>
      <c r="Q517" s="41">
        <f t="shared" si="484"/>
        <v>-25</v>
      </c>
      <c r="R517" s="88">
        <v>85</v>
      </c>
      <c r="S517" s="88">
        <f t="shared" si="486"/>
        <v>0</v>
      </c>
      <c r="T517" s="88">
        <f t="shared" si="487"/>
        <v>2125</v>
      </c>
      <c r="U517" s="88">
        <f t="shared" si="488"/>
        <v>2125</v>
      </c>
      <c r="V517" s="1" t="s">
        <v>727</v>
      </c>
    </row>
    <row r="518" spans="2:29" x14ac:dyDescent="0.25">
      <c r="B518" s="83">
        <v>504</v>
      </c>
      <c r="C518" s="59" t="s">
        <v>23</v>
      </c>
      <c r="D518" s="61" t="s">
        <v>253</v>
      </c>
      <c r="E518" s="55" t="s">
        <v>279</v>
      </c>
      <c r="F518" s="57" t="s">
        <v>329</v>
      </c>
      <c r="G518" s="88"/>
      <c r="H518" s="88"/>
      <c r="I518" s="92">
        <v>25</v>
      </c>
      <c r="J518" s="88">
        <v>25</v>
      </c>
      <c r="K518" s="88">
        <v>0</v>
      </c>
      <c r="L518" s="88">
        <v>0</v>
      </c>
      <c r="M518" s="88">
        <v>0</v>
      </c>
      <c r="N518" s="88">
        <f t="shared" si="485"/>
        <v>0</v>
      </c>
      <c r="O518" s="88">
        <v>50</v>
      </c>
      <c r="P518" s="88">
        <v>0</v>
      </c>
      <c r="Q518" s="41">
        <f t="shared" si="484"/>
        <v>-50</v>
      </c>
      <c r="R518" s="88">
        <v>80</v>
      </c>
      <c r="S518" s="88">
        <f t="shared" si="486"/>
        <v>0</v>
      </c>
      <c r="T518" s="88">
        <f t="shared" si="487"/>
        <v>4000</v>
      </c>
      <c r="U518" s="88">
        <f t="shared" si="488"/>
        <v>0</v>
      </c>
      <c r="V518" s="1" t="s">
        <v>727</v>
      </c>
    </row>
    <row r="519" spans="2:29" x14ac:dyDescent="0.25">
      <c r="B519" s="83">
        <v>505</v>
      </c>
      <c r="C519" s="32" t="s">
        <v>23</v>
      </c>
      <c r="D519" s="33" t="s">
        <v>107</v>
      </c>
      <c r="E519" s="30" t="s">
        <v>279</v>
      </c>
      <c r="F519" s="31" t="s">
        <v>329</v>
      </c>
      <c r="G519" s="27"/>
      <c r="H519" s="27"/>
      <c r="I519" s="28"/>
      <c r="J519" s="27">
        <v>25</v>
      </c>
      <c r="K519" s="88">
        <v>0</v>
      </c>
      <c r="L519" s="88">
        <v>0</v>
      </c>
      <c r="M519" s="88">
        <v>0</v>
      </c>
      <c r="N519" s="88">
        <f t="shared" si="485"/>
        <v>0</v>
      </c>
      <c r="O519" s="27">
        <v>50</v>
      </c>
      <c r="P519" s="27">
        <v>25</v>
      </c>
      <c r="Q519" s="41">
        <f t="shared" si="484"/>
        <v>-50</v>
      </c>
      <c r="R519" s="88">
        <v>88</v>
      </c>
      <c r="S519" s="88">
        <f t="shared" si="486"/>
        <v>0</v>
      </c>
      <c r="T519" s="88">
        <f t="shared" si="487"/>
        <v>4400</v>
      </c>
      <c r="U519" s="88">
        <f t="shared" si="488"/>
        <v>2200</v>
      </c>
      <c r="V519" s="1" t="s">
        <v>743</v>
      </c>
    </row>
    <row r="520" spans="2:29" x14ac:dyDescent="0.25">
      <c r="B520" s="83">
        <v>506</v>
      </c>
      <c r="C520" s="32" t="s">
        <v>7</v>
      </c>
      <c r="D520" s="33" t="s">
        <v>205</v>
      </c>
      <c r="E520" s="30" t="s">
        <v>279</v>
      </c>
      <c r="F520" s="31" t="s">
        <v>329</v>
      </c>
      <c r="G520" s="27"/>
      <c r="H520" s="27"/>
      <c r="I520" s="28">
        <v>25</v>
      </c>
      <c r="J520" s="27">
        <v>0</v>
      </c>
      <c r="K520" s="88">
        <v>0</v>
      </c>
      <c r="L520" s="88">
        <v>0</v>
      </c>
      <c r="M520" s="88">
        <v>0</v>
      </c>
      <c r="N520" s="88">
        <f t="shared" si="485"/>
        <v>0</v>
      </c>
      <c r="O520" s="27">
        <v>0</v>
      </c>
      <c r="P520" s="27">
        <v>0</v>
      </c>
      <c r="R520" s="88">
        <v>75</v>
      </c>
      <c r="S520" s="88">
        <f t="shared" si="486"/>
        <v>0</v>
      </c>
      <c r="T520" s="88">
        <f t="shared" si="487"/>
        <v>0</v>
      </c>
      <c r="U520" s="88">
        <f t="shared" si="488"/>
        <v>0</v>
      </c>
    </row>
    <row r="521" spans="2:29" x14ac:dyDescent="0.25">
      <c r="B521" s="83">
        <v>507</v>
      </c>
      <c r="C521" s="65" t="s">
        <v>23</v>
      </c>
      <c r="D521" s="66" t="s">
        <v>331</v>
      </c>
      <c r="E521" s="67" t="s">
        <v>279</v>
      </c>
      <c r="F521" s="68" t="s">
        <v>329</v>
      </c>
      <c r="G521" s="89">
        <v>0</v>
      </c>
      <c r="H521" s="89">
        <v>0</v>
      </c>
      <c r="I521" s="93">
        <v>0</v>
      </c>
      <c r="J521" s="89">
        <v>0</v>
      </c>
      <c r="K521" s="89">
        <v>0</v>
      </c>
      <c r="L521" s="89">
        <v>0</v>
      </c>
      <c r="M521" s="89">
        <v>0</v>
      </c>
      <c r="N521" s="89">
        <v>0</v>
      </c>
      <c r="O521" s="89">
        <v>0</v>
      </c>
      <c r="P521" s="89">
        <v>0</v>
      </c>
      <c r="Q521" s="41">
        <f>N521-O521</f>
        <v>0</v>
      </c>
      <c r="R521" s="89"/>
      <c r="S521" s="89">
        <f t="shared" si="486"/>
        <v>0</v>
      </c>
      <c r="T521" s="89">
        <f t="shared" si="487"/>
        <v>0</v>
      </c>
      <c r="U521" s="89">
        <f t="shared" si="488"/>
        <v>0</v>
      </c>
    </row>
    <row r="522" spans="2:29" x14ac:dyDescent="0.25">
      <c r="B522" s="83">
        <v>508</v>
      </c>
      <c r="C522" s="32" t="s">
        <v>7</v>
      </c>
      <c r="D522" s="33" t="s">
        <v>35</v>
      </c>
      <c r="E522" s="30" t="s">
        <v>279</v>
      </c>
      <c r="F522" s="57" t="s">
        <v>329</v>
      </c>
      <c r="G522" s="27">
        <v>0</v>
      </c>
      <c r="H522" s="27">
        <v>0</v>
      </c>
      <c r="I522" s="28">
        <v>30</v>
      </c>
      <c r="J522" s="27">
        <v>0</v>
      </c>
      <c r="K522" s="88">
        <v>0</v>
      </c>
      <c r="L522" s="88">
        <v>0</v>
      </c>
      <c r="M522" s="88">
        <v>0</v>
      </c>
      <c r="N522" s="88">
        <f t="shared" ref="N522:N523" si="489">SUM(L522+M522)</f>
        <v>0</v>
      </c>
      <c r="O522" s="27">
        <v>0</v>
      </c>
      <c r="P522" s="27">
        <v>0</v>
      </c>
      <c r="R522" s="91">
        <v>76</v>
      </c>
      <c r="S522" s="88">
        <f t="shared" ref="S522:S524" si="490">N522*R522</f>
        <v>0</v>
      </c>
      <c r="T522" s="88">
        <f t="shared" ref="T522:T524" si="491">O522*R522</f>
        <v>0</v>
      </c>
      <c r="U522" s="88">
        <f t="shared" ref="U522:U524" si="492">P522*R522</f>
        <v>0</v>
      </c>
    </row>
    <row r="523" spans="2:29" x14ac:dyDescent="0.25">
      <c r="B523" s="83">
        <v>509</v>
      </c>
      <c r="C523" s="95" t="s">
        <v>23</v>
      </c>
      <c r="D523" s="96" t="s">
        <v>59</v>
      </c>
      <c r="E523" s="97" t="s">
        <v>279</v>
      </c>
      <c r="F523" s="98" t="s">
        <v>329</v>
      </c>
      <c r="G523" s="99">
        <v>0</v>
      </c>
      <c r="H523" s="99">
        <v>0</v>
      </c>
      <c r="I523" s="100">
        <v>0</v>
      </c>
      <c r="J523" s="99">
        <v>50</v>
      </c>
      <c r="K523" s="99"/>
      <c r="L523" s="99"/>
      <c r="M523" s="99"/>
      <c r="N523" s="99">
        <f t="shared" si="489"/>
        <v>0</v>
      </c>
      <c r="O523" s="99">
        <v>50</v>
      </c>
      <c r="P523" s="99">
        <v>100</v>
      </c>
      <c r="Q523" s="144">
        <f>N523-O523</f>
        <v>-50</v>
      </c>
      <c r="R523" s="99">
        <v>77</v>
      </c>
      <c r="S523" s="99">
        <f t="shared" si="490"/>
        <v>0</v>
      </c>
      <c r="T523" s="99">
        <f t="shared" si="491"/>
        <v>3850</v>
      </c>
      <c r="U523" s="99">
        <f t="shared" si="492"/>
        <v>7700</v>
      </c>
      <c r="V523" s="143" t="s">
        <v>727</v>
      </c>
      <c r="W523" s="143"/>
      <c r="X523" s="143"/>
      <c r="Y523" s="143"/>
      <c r="Z523" s="143"/>
      <c r="AA523" s="143"/>
      <c r="AB523" s="143"/>
      <c r="AC523" s="143"/>
    </row>
    <row r="524" spans="2:29" x14ac:dyDescent="0.25">
      <c r="B524" s="83">
        <v>510</v>
      </c>
      <c r="C524" s="65" t="s">
        <v>7</v>
      </c>
      <c r="D524" s="66" t="s">
        <v>165</v>
      </c>
      <c r="E524" s="67" t="s">
        <v>279</v>
      </c>
      <c r="F524" s="68" t="s">
        <v>329</v>
      </c>
      <c r="G524" s="89">
        <v>0</v>
      </c>
      <c r="H524" s="89">
        <v>0</v>
      </c>
      <c r="I524" s="93">
        <v>0</v>
      </c>
      <c r="J524" s="89">
        <v>0</v>
      </c>
      <c r="K524" s="89">
        <v>0</v>
      </c>
      <c r="L524" s="89">
        <v>0</v>
      </c>
      <c r="M524" s="89">
        <v>0</v>
      </c>
      <c r="N524" s="89">
        <v>0</v>
      </c>
      <c r="O524" s="89">
        <v>0</v>
      </c>
      <c r="P524" s="89">
        <v>0</v>
      </c>
      <c r="R524" s="89"/>
      <c r="S524" s="89">
        <f t="shared" si="490"/>
        <v>0</v>
      </c>
      <c r="T524" s="89">
        <f t="shared" si="491"/>
        <v>0</v>
      </c>
      <c r="U524" s="89">
        <f t="shared" si="492"/>
        <v>0</v>
      </c>
    </row>
    <row r="525" spans="2:29" x14ac:dyDescent="0.25">
      <c r="B525" s="83">
        <v>511</v>
      </c>
      <c r="C525" s="95" t="s">
        <v>23</v>
      </c>
      <c r="D525" s="103" t="s">
        <v>49</v>
      </c>
      <c r="E525" s="97" t="s">
        <v>279</v>
      </c>
      <c r="F525" s="98" t="s">
        <v>329</v>
      </c>
      <c r="G525" s="99">
        <v>25</v>
      </c>
      <c r="H525" s="99">
        <v>0</v>
      </c>
      <c r="I525" s="100">
        <v>0</v>
      </c>
      <c r="J525" s="99">
        <v>0</v>
      </c>
      <c r="K525" s="99"/>
      <c r="L525" s="99"/>
      <c r="M525" s="99"/>
      <c r="N525" s="99">
        <f t="shared" ref="N525:N528" si="493">SUM(L525+M525)</f>
        <v>0</v>
      </c>
      <c r="O525" s="99"/>
      <c r="P525" s="99">
        <v>25</v>
      </c>
      <c r="Q525" s="144">
        <f t="shared" ref="Q525:Q530" si="494">N525-O525</f>
        <v>0</v>
      </c>
      <c r="R525" s="99">
        <v>89.45</v>
      </c>
      <c r="S525" s="99">
        <f t="shared" ref="S525:S530" si="495">N525*R525</f>
        <v>0</v>
      </c>
      <c r="T525" s="99">
        <f t="shared" ref="T525:T530" si="496">O525*R525</f>
        <v>0</v>
      </c>
      <c r="U525" s="99">
        <f t="shared" ref="U525:U530" si="497">P525*R525</f>
        <v>2236.25</v>
      </c>
      <c r="V525" s="143" t="s">
        <v>727</v>
      </c>
      <c r="W525" s="143"/>
      <c r="X525" s="143"/>
      <c r="Y525" s="143"/>
      <c r="Z525" s="143"/>
      <c r="AA525" s="143"/>
      <c r="AB525" s="143"/>
      <c r="AC525" s="143"/>
    </row>
    <row r="526" spans="2:29" x14ac:dyDescent="0.25">
      <c r="B526" s="83">
        <v>512</v>
      </c>
      <c r="C526" s="32" t="s">
        <v>23</v>
      </c>
      <c r="D526" s="33" t="s">
        <v>332</v>
      </c>
      <c r="E526" s="30" t="s">
        <v>279</v>
      </c>
      <c r="F526" s="57" t="s">
        <v>329</v>
      </c>
      <c r="G526" s="27">
        <v>0</v>
      </c>
      <c r="H526" s="27">
        <v>0</v>
      </c>
      <c r="I526" s="28">
        <v>25</v>
      </c>
      <c r="J526" s="27">
        <v>25</v>
      </c>
      <c r="K526" s="88">
        <v>0</v>
      </c>
      <c r="L526" s="88">
        <v>0</v>
      </c>
      <c r="M526" s="88">
        <v>0</v>
      </c>
      <c r="N526" s="88">
        <f t="shared" si="493"/>
        <v>0</v>
      </c>
      <c r="O526" s="27">
        <v>25</v>
      </c>
      <c r="P526" s="27">
        <v>25</v>
      </c>
      <c r="Q526" s="41">
        <f t="shared" si="494"/>
        <v>-25</v>
      </c>
      <c r="R526" s="91">
        <v>97.75</v>
      </c>
      <c r="S526" s="88">
        <f t="shared" si="495"/>
        <v>0</v>
      </c>
      <c r="T526" s="88">
        <f t="shared" si="496"/>
        <v>2443.75</v>
      </c>
      <c r="U526" s="88">
        <f t="shared" si="497"/>
        <v>2443.75</v>
      </c>
      <c r="V526" s="1" t="s">
        <v>744</v>
      </c>
    </row>
    <row r="527" spans="2:29" x14ac:dyDescent="0.25">
      <c r="B527" s="83">
        <v>513</v>
      </c>
      <c r="C527" s="32" t="s">
        <v>23</v>
      </c>
      <c r="D527" s="33" t="s">
        <v>256</v>
      </c>
      <c r="E527" s="30" t="s">
        <v>279</v>
      </c>
      <c r="F527" s="57" t="s">
        <v>329</v>
      </c>
      <c r="G527" s="27"/>
      <c r="H527" s="27"/>
      <c r="I527" s="28">
        <v>25</v>
      </c>
      <c r="J527" s="27">
        <v>0</v>
      </c>
      <c r="K527" s="88">
        <v>0</v>
      </c>
      <c r="L527" s="88">
        <v>0</v>
      </c>
      <c r="M527" s="88">
        <v>0</v>
      </c>
      <c r="N527" s="88">
        <f t="shared" si="493"/>
        <v>0</v>
      </c>
      <c r="O527" s="27">
        <v>0</v>
      </c>
      <c r="P527" s="27">
        <v>0</v>
      </c>
      <c r="Q527" s="41">
        <f t="shared" si="494"/>
        <v>0</v>
      </c>
      <c r="R527" s="91">
        <v>80</v>
      </c>
      <c r="S527" s="88">
        <f t="shared" si="495"/>
        <v>0</v>
      </c>
      <c r="T527" s="88">
        <f t="shared" si="496"/>
        <v>0</v>
      </c>
      <c r="U527" s="88">
        <f t="shared" si="497"/>
        <v>0</v>
      </c>
      <c r="V527" s="1" t="s">
        <v>728</v>
      </c>
    </row>
    <row r="528" spans="2:29" x14ac:dyDescent="0.25">
      <c r="B528" s="83">
        <v>514</v>
      </c>
      <c r="C528" s="95" t="s">
        <v>23</v>
      </c>
      <c r="D528" s="96" t="s">
        <v>186</v>
      </c>
      <c r="E528" s="97" t="s">
        <v>279</v>
      </c>
      <c r="F528" s="98" t="s">
        <v>329</v>
      </c>
      <c r="G528" s="99">
        <v>725</v>
      </c>
      <c r="H528" s="99">
        <v>550</v>
      </c>
      <c r="I528" s="100">
        <v>525</v>
      </c>
      <c r="J528" s="99">
        <v>200</v>
      </c>
      <c r="K528" s="99"/>
      <c r="L528" s="99"/>
      <c r="M528" s="99"/>
      <c r="N528" s="99">
        <f t="shared" si="493"/>
        <v>0</v>
      </c>
      <c r="O528" s="99">
        <v>300</v>
      </c>
      <c r="P528" s="99">
        <v>100</v>
      </c>
      <c r="Q528" s="144">
        <f t="shared" si="494"/>
        <v>-300</v>
      </c>
      <c r="R528" s="99">
        <v>83</v>
      </c>
      <c r="S528" s="99">
        <f t="shared" si="495"/>
        <v>0</v>
      </c>
      <c r="T528" s="99">
        <f t="shared" si="496"/>
        <v>24900</v>
      </c>
      <c r="U528" s="99">
        <f t="shared" si="497"/>
        <v>8300</v>
      </c>
      <c r="V528" s="143" t="s">
        <v>727</v>
      </c>
      <c r="W528" s="143"/>
      <c r="X528" s="143"/>
      <c r="Y528" s="143"/>
      <c r="Z528" s="143"/>
      <c r="AA528" s="143"/>
      <c r="AB528" s="143"/>
      <c r="AC528" s="143"/>
    </row>
    <row r="529" spans="2:29" x14ac:dyDescent="0.25">
      <c r="B529" s="83">
        <v>515</v>
      </c>
      <c r="C529" s="65" t="s">
        <v>23</v>
      </c>
      <c r="D529" s="66" t="s">
        <v>157</v>
      </c>
      <c r="E529" s="67" t="s">
        <v>279</v>
      </c>
      <c r="F529" s="68" t="s">
        <v>329</v>
      </c>
      <c r="G529" s="89">
        <v>0</v>
      </c>
      <c r="H529" s="89">
        <v>0</v>
      </c>
      <c r="I529" s="93">
        <v>0</v>
      </c>
      <c r="J529" s="89">
        <v>0</v>
      </c>
      <c r="K529" s="89">
        <v>0</v>
      </c>
      <c r="L529" s="89">
        <v>0</v>
      </c>
      <c r="M529" s="89">
        <v>0</v>
      </c>
      <c r="N529" s="89">
        <v>0</v>
      </c>
      <c r="O529" s="89">
        <v>0</v>
      </c>
      <c r="P529" s="89">
        <v>0</v>
      </c>
      <c r="Q529" s="41">
        <f t="shared" si="494"/>
        <v>0</v>
      </c>
      <c r="R529" s="89"/>
      <c r="S529" s="89">
        <f t="shared" si="495"/>
        <v>0</v>
      </c>
      <c r="T529" s="89">
        <f t="shared" si="496"/>
        <v>0</v>
      </c>
      <c r="U529" s="89">
        <f t="shared" si="497"/>
        <v>0</v>
      </c>
    </row>
    <row r="530" spans="2:29" x14ac:dyDescent="0.25">
      <c r="B530" s="83">
        <v>516</v>
      </c>
      <c r="C530" s="65" t="s">
        <v>23</v>
      </c>
      <c r="D530" s="66" t="s">
        <v>61</v>
      </c>
      <c r="E530" s="67" t="s">
        <v>279</v>
      </c>
      <c r="F530" s="68" t="s">
        <v>329</v>
      </c>
      <c r="G530" s="89">
        <v>0</v>
      </c>
      <c r="H530" s="89">
        <v>0</v>
      </c>
      <c r="I530" s="93">
        <v>0</v>
      </c>
      <c r="J530" s="89">
        <v>0</v>
      </c>
      <c r="K530" s="89">
        <v>0</v>
      </c>
      <c r="L530" s="89">
        <v>0</v>
      </c>
      <c r="M530" s="89">
        <v>0</v>
      </c>
      <c r="N530" s="89">
        <v>0</v>
      </c>
      <c r="O530" s="89">
        <v>0</v>
      </c>
      <c r="P530" s="89">
        <v>0</v>
      </c>
      <c r="Q530" s="41">
        <f t="shared" si="494"/>
        <v>0</v>
      </c>
      <c r="R530" s="89"/>
      <c r="S530" s="89">
        <f t="shared" si="495"/>
        <v>0</v>
      </c>
      <c r="T530" s="89">
        <f t="shared" si="496"/>
        <v>0</v>
      </c>
      <c r="U530" s="89">
        <f t="shared" si="497"/>
        <v>0</v>
      </c>
    </row>
    <row r="531" spans="2:29" x14ac:dyDescent="0.25">
      <c r="B531" s="83">
        <v>517</v>
      </c>
      <c r="C531" s="32" t="s">
        <v>7</v>
      </c>
      <c r="D531" s="33" t="s">
        <v>179</v>
      </c>
      <c r="E531" s="30" t="s">
        <v>279</v>
      </c>
      <c r="F531" s="31" t="s">
        <v>329</v>
      </c>
      <c r="G531" s="27">
        <v>0</v>
      </c>
      <c r="H531" s="27">
        <v>25</v>
      </c>
      <c r="I531" s="28">
        <v>0</v>
      </c>
      <c r="J531" s="27">
        <v>0</v>
      </c>
      <c r="K531" s="88">
        <v>0</v>
      </c>
      <c r="L531" s="88">
        <v>0</v>
      </c>
      <c r="M531" s="88">
        <v>0</v>
      </c>
      <c r="N531" s="88">
        <f t="shared" ref="N531:N535" si="498">SUM(L531+M531)</f>
        <v>0</v>
      </c>
      <c r="O531" s="27">
        <v>0</v>
      </c>
      <c r="P531" s="27">
        <v>0</v>
      </c>
      <c r="R531" s="91">
        <v>78</v>
      </c>
      <c r="S531" s="88">
        <f t="shared" ref="S531:S536" si="499">N531*R531</f>
        <v>0</v>
      </c>
      <c r="T531" s="88">
        <f t="shared" ref="T531:T536" si="500">O531*R531</f>
        <v>0</v>
      </c>
      <c r="U531" s="88">
        <f t="shared" ref="U531:U536" si="501">P531*R531</f>
        <v>0</v>
      </c>
    </row>
    <row r="532" spans="2:29" x14ac:dyDescent="0.25">
      <c r="B532" s="83">
        <v>518</v>
      </c>
      <c r="C532" s="32" t="s">
        <v>7</v>
      </c>
      <c r="D532" s="33" t="s">
        <v>179</v>
      </c>
      <c r="E532" s="30" t="s">
        <v>279</v>
      </c>
      <c r="F532" s="57" t="s">
        <v>329</v>
      </c>
      <c r="G532" s="27"/>
      <c r="H532" s="27">
        <v>25</v>
      </c>
      <c r="I532" s="28">
        <v>0</v>
      </c>
      <c r="J532" s="27">
        <v>0</v>
      </c>
      <c r="K532" s="88">
        <v>0</v>
      </c>
      <c r="L532" s="88">
        <v>0</v>
      </c>
      <c r="M532" s="88">
        <v>0</v>
      </c>
      <c r="N532" s="88">
        <f t="shared" si="498"/>
        <v>0</v>
      </c>
      <c r="O532" s="27">
        <v>0</v>
      </c>
      <c r="P532" s="27">
        <v>0</v>
      </c>
      <c r="R532" s="91">
        <v>78</v>
      </c>
      <c r="S532" s="88">
        <f t="shared" si="499"/>
        <v>0</v>
      </c>
      <c r="T532" s="88">
        <f t="shared" si="500"/>
        <v>0</v>
      </c>
      <c r="U532" s="88">
        <f t="shared" si="501"/>
        <v>0</v>
      </c>
    </row>
    <row r="533" spans="2:29" x14ac:dyDescent="0.25">
      <c r="B533" s="83">
        <v>519</v>
      </c>
      <c r="C533" s="32" t="s">
        <v>23</v>
      </c>
      <c r="D533" s="33" t="s">
        <v>62</v>
      </c>
      <c r="E533" s="30" t="s">
        <v>279</v>
      </c>
      <c r="F533" s="57" t="s">
        <v>329</v>
      </c>
      <c r="G533" s="27">
        <v>0</v>
      </c>
      <c r="H533" s="27">
        <v>0</v>
      </c>
      <c r="I533" s="28">
        <v>0</v>
      </c>
      <c r="J533" s="27">
        <v>25</v>
      </c>
      <c r="K533" s="88">
        <v>0</v>
      </c>
      <c r="L533" s="88">
        <v>0</v>
      </c>
      <c r="M533" s="88">
        <v>0</v>
      </c>
      <c r="N533" s="88">
        <f t="shared" si="498"/>
        <v>0</v>
      </c>
      <c r="O533" s="27">
        <v>25</v>
      </c>
      <c r="P533" s="27">
        <v>0</v>
      </c>
      <c r="Q533" s="41">
        <f>N533-O533</f>
        <v>-25</v>
      </c>
      <c r="R533" s="91">
        <v>80</v>
      </c>
      <c r="S533" s="88">
        <f t="shared" si="499"/>
        <v>0</v>
      </c>
      <c r="T533" s="88">
        <f t="shared" si="500"/>
        <v>2000</v>
      </c>
      <c r="U533" s="88">
        <f t="shared" si="501"/>
        <v>0</v>
      </c>
      <c r="V533" s="1" t="s">
        <v>727</v>
      </c>
    </row>
    <row r="534" spans="2:29" x14ac:dyDescent="0.25">
      <c r="B534" s="83">
        <v>520</v>
      </c>
      <c r="C534" s="95" t="s">
        <v>7</v>
      </c>
      <c r="D534" s="96" t="s">
        <v>183</v>
      </c>
      <c r="E534" s="97" t="s">
        <v>279</v>
      </c>
      <c r="F534" s="98" t="s">
        <v>329</v>
      </c>
      <c r="G534" s="99">
        <v>0</v>
      </c>
      <c r="H534" s="99">
        <v>50</v>
      </c>
      <c r="I534" s="100">
        <v>0</v>
      </c>
      <c r="J534" s="99">
        <v>25</v>
      </c>
      <c r="K534" s="99"/>
      <c r="L534" s="99"/>
      <c r="M534" s="99"/>
      <c r="N534" s="99">
        <f t="shared" si="498"/>
        <v>0</v>
      </c>
      <c r="O534" s="99">
        <v>25</v>
      </c>
      <c r="P534" s="99">
        <v>25</v>
      </c>
      <c r="Q534" s="143"/>
      <c r="R534" s="99">
        <v>78</v>
      </c>
      <c r="S534" s="99">
        <f t="shared" si="499"/>
        <v>0</v>
      </c>
      <c r="T534" s="99">
        <f t="shared" si="500"/>
        <v>1950</v>
      </c>
      <c r="U534" s="99">
        <f t="shared" si="501"/>
        <v>1950</v>
      </c>
      <c r="V534" s="143"/>
      <c r="W534" s="143"/>
      <c r="X534" s="143"/>
      <c r="Y534" s="143"/>
      <c r="Z534" s="143"/>
      <c r="AA534" s="143"/>
      <c r="AB534" s="143"/>
      <c r="AC534" s="143"/>
    </row>
    <row r="535" spans="2:29" x14ac:dyDescent="0.25">
      <c r="B535" s="83">
        <v>521</v>
      </c>
      <c r="C535" s="32" t="s">
        <v>7</v>
      </c>
      <c r="D535" s="33" t="s">
        <v>184</v>
      </c>
      <c r="E535" s="30" t="s">
        <v>279</v>
      </c>
      <c r="F535" s="57" t="s">
        <v>329</v>
      </c>
      <c r="G535" s="27">
        <v>50</v>
      </c>
      <c r="H535" s="27">
        <v>175</v>
      </c>
      <c r="I535" s="28">
        <v>0</v>
      </c>
      <c r="J535" s="27">
        <v>0</v>
      </c>
      <c r="K535" s="88">
        <v>0</v>
      </c>
      <c r="L535" s="88">
        <v>0</v>
      </c>
      <c r="M535" s="88">
        <v>0</v>
      </c>
      <c r="N535" s="88">
        <f t="shared" si="498"/>
        <v>0</v>
      </c>
      <c r="O535" s="27">
        <v>0</v>
      </c>
      <c r="P535" s="27">
        <v>0</v>
      </c>
      <c r="R535" s="91">
        <v>75</v>
      </c>
      <c r="S535" s="88">
        <f t="shared" si="499"/>
        <v>0</v>
      </c>
      <c r="T535" s="88">
        <f t="shared" si="500"/>
        <v>0</v>
      </c>
      <c r="U535" s="88">
        <f t="shared" si="501"/>
        <v>0</v>
      </c>
    </row>
    <row r="536" spans="2:29" x14ac:dyDescent="0.25">
      <c r="B536" s="83">
        <v>522</v>
      </c>
      <c r="C536" s="65" t="s">
        <v>23</v>
      </c>
      <c r="D536" s="66" t="s">
        <v>217</v>
      </c>
      <c r="E536" s="67" t="s">
        <v>279</v>
      </c>
      <c r="F536" s="68" t="s">
        <v>329</v>
      </c>
      <c r="G536" s="89">
        <v>0</v>
      </c>
      <c r="H536" s="89">
        <v>0</v>
      </c>
      <c r="I536" s="93">
        <v>0</v>
      </c>
      <c r="J536" s="89">
        <v>0</v>
      </c>
      <c r="K536" s="89">
        <v>0</v>
      </c>
      <c r="L536" s="89">
        <v>0</v>
      </c>
      <c r="M536" s="89">
        <v>0</v>
      </c>
      <c r="N536" s="89">
        <v>0</v>
      </c>
      <c r="O536" s="89">
        <v>0</v>
      </c>
      <c r="P536" s="89">
        <v>0</v>
      </c>
      <c r="Q536" s="41">
        <f t="shared" ref="Q536:Q539" si="502">N536-O536</f>
        <v>0</v>
      </c>
      <c r="R536" s="89"/>
      <c r="S536" s="89">
        <f t="shared" si="499"/>
        <v>0</v>
      </c>
      <c r="T536" s="89">
        <f t="shared" si="500"/>
        <v>0</v>
      </c>
      <c r="U536" s="89">
        <f t="shared" si="501"/>
        <v>0</v>
      </c>
    </row>
    <row r="537" spans="2:29" x14ac:dyDescent="0.25">
      <c r="B537" s="83">
        <v>523</v>
      </c>
      <c r="C537" s="95" t="s">
        <v>23</v>
      </c>
      <c r="D537" s="96" t="s">
        <v>75</v>
      </c>
      <c r="E537" s="97" t="s">
        <v>279</v>
      </c>
      <c r="F537" s="98" t="s">
        <v>329</v>
      </c>
      <c r="G537" s="99">
        <v>300</v>
      </c>
      <c r="H537" s="99">
        <v>250</v>
      </c>
      <c r="I537" s="100">
        <v>0</v>
      </c>
      <c r="J537" s="99">
        <v>1825</v>
      </c>
      <c r="K537" s="99"/>
      <c r="L537" s="99"/>
      <c r="M537" s="99"/>
      <c r="N537" s="99">
        <f t="shared" ref="N537" si="503">SUM(L537+M537)</f>
        <v>0</v>
      </c>
      <c r="O537" s="99"/>
      <c r="P537" s="99">
        <v>0</v>
      </c>
      <c r="Q537" s="144">
        <f t="shared" si="502"/>
        <v>0</v>
      </c>
      <c r="R537" s="99">
        <v>67.2</v>
      </c>
      <c r="S537" s="99">
        <f t="shared" ref="S537:S540" si="504">N537*R537</f>
        <v>0</v>
      </c>
      <c r="T537" s="99">
        <f t="shared" ref="T537:T540" si="505">O537*R537</f>
        <v>0</v>
      </c>
      <c r="U537" s="99">
        <f t="shared" ref="U537:U540" si="506">P537*R537</f>
        <v>0</v>
      </c>
      <c r="V537" s="143" t="s">
        <v>727</v>
      </c>
      <c r="W537" s="143"/>
      <c r="X537" s="143"/>
      <c r="Y537" s="143"/>
      <c r="Z537" s="143"/>
      <c r="AA537" s="143"/>
      <c r="AB537" s="143"/>
      <c r="AC537" s="143"/>
    </row>
    <row r="538" spans="2:29" x14ac:dyDescent="0.25">
      <c r="B538" s="83">
        <v>524</v>
      </c>
      <c r="C538" s="65" t="s">
        <v>23</v>
      </c>
      <c r="D538" s="66" t="s">
        <v>322</v>
      </c>
      <c r="E538" s="67" t="s">
        <v>279</v>
      </c>
      <c r="F538" s="68" t="s">
        <v>329</v>
      </c>
      <c r="G538" s="89">
        <v>0</v>
      </c>
      <c r="H538" s="89">
        <v>0</v>
      </c>
      <c r="I538" s="93">
        <v>0</v>
      </c>
      <c r="J538" s="89">
        <v>0</v>
      </c>
      <c r="K538" s="89">
        <v>0</v>
      </c>
      <c r="L538" s="89">
        <v>0</v>
      </c>
      <c r="M538" s="89">
        <v>0</v>
      </c>
      <c r="N538" s="89">
        <v>0</v>
      </c>
      <c r="O538" s="89">
        <v>0</v>
      </c>
      <c r="P538" s="89">
        <v>0</v>
      </c>
      <c r="Q538" s="41">
        <f t="shared" si="502"/>
        <v>0</v>
      </c>
      <c r="R538" s="89"/>
      <c r="S538" s="89">
        <f t="shared" si="504"/>
        <v>0</v>
      </c>
      <c r="T538" s="89">
        <f t="shared" si="505"/>
        <v>0</v>
      </c>
      <c r="U538" s="89">
        <f t="shared" si="506"/>
        <v>0</v>
      </c>
    </row>
    <row r="539" spans="2:29" x14ac:dyDescent="0.25">
      <c r="B539" s="83">
        <v>525</v>
      </c>
      <c r="C539" s="65" t="s">
        <v>23</v>
      </c>
      <c r="D539" s="66" t="s">
        <v>333</v>
      </c>
      <c r="E539" s="67" t="s">
        <v>279</v>
      </c>
      <c r="F539" s="68" t="s">
        <v>329</v>
      </c>
      <c r="G539" s="89">
        <v>0</v>
      </c>
      <c r="H539" s="89">
        <v>0</v>
      </c>
      <c r="I539" s="93">
        <v>0</v>
      </c>
      <c r="J539" s="89">
        <v>0</v>
      </c>
      <c r="K539" s="89">
        <v>0</v>
      </c>
      <c r="L539" s="89">
        <v>0</v>
      </c>
      <c r="M539" s="89">
        <v>0</v>
      </c>
      <c r="N539" s="89">
        <v>0</v>
      </c>
      <c r="O539" s="89">
        <v>0</v>
      </c>
      <c r="P539" s="89">
        <v>0</v>
      </c>
      <c r="Q539" s="41">
        <f t="shared" si="502"/>
        <v>0</v>
      </c>
      <c r="R539" s="89"/>
      <c r="S539" s="89">
        <f t="shared" si="504"/>
        <v>0</v>
      </c>
      <c r="T539" s="89">
        <f t="shared" si="505"/>
        <v>0</v>
      </c>
      <c r="U539" s="89">
        <f t="shared" si="506"/>
        <v>0</v>
      </c>
    </row>
    <row r="540" spans="2:29" x14ac:dyDescent="0.25">
      <c r="B540" s="83">
        <v>526</v>
      </c>
      <c r="C540" s="65" t="s">
        <v>7</v>
      </c>
      <c r="D540" s="66" t="s">
        <v>126</v>
      </c>
      <c r="E540" s="67" t="s">
        <v>279</v>
      </c>
      <c r="F540" s="68" t="s">
        <v>329</v>
      </c>
      <c r="G540" s="89">
        <v>0</v>
      </c>
      <c r="H540" s="89">
        <v>0</v>
      </c>
      <c r="I540" s="93">
        <v>0</v>
      </c>
      <c r="J540" s="89">
        <v>0</v>
      </c>
      <c r="K540" s="89">
        <v>0</v>
      </c>
      <c r="L540" s="89">
        <v>0</v>
      </c>
      <c r="M540" s="89">
        <v>0</v>
      </c>
      <c r="N540" s="89">
        <v>0</v>
      </c>
      <c r="O540" s="89">
        <v>0</v>
      </c>
      <c r="P540" s="89">
        <v>0</v>
      </c>
      <c r="R540" s="89"/>
      <c r="S540" s="89">
        <f t="shared" si="504"/>
        <v>0</v>
      </c>
      <c r="T540" s="89">
        <f t="shared" si="505"/>
        <v>0</v>
      </c>
      <c r="U540" s="89">
        <f t="shared" si="506"/>
        <v>0</v>
      </c>
    </row>
    <row r="541" spans="2:29" x14ac:dyDescent="0.25">
      <c r="B541" s="83">
        <v>527</v>
      </c>
      <c r="C541" s="95" t="s">
        <v>7</v>
      </c>
      <c r="D541" s="96" t="s">
        <v>8</v>
      </c>
      <c r="E541" s="97" t="s">
        <v>279</v>
      </c>
      <c r="F541" s="98" t="s">
        <v>329</v>
      </c>
      <c r="G541" s="99">
        <v>0</v>
      </c>
      <c r="H541" s="99">
        <v>25</v>
      </c>
      <c r="I541" s="100">
        <v>50</v>
      </c>
      <c r="J541" s="99">
        <v>25</v>
      </c>
      <c r="K541" s="99"/>
      <c r="L541" s="99"/>
      <c r="M541" s="99"/>
      <c r="N541" s="99">
        <f t="shared" ref="N541" si="507">SUM(L541+M541)</f>
        <v>0</v>
      </c>
      <c r="O541" s="99">
        <v>50</v>
      </c>
      <c r="P541" s="99">
        <v>25</v>
      </c>
      <c r="Q541" s="143"/>
      <c r="R541" s="99">
        <v>89</v>
      </c>
      <c r="S541" s="99">
        <f t="shared" ref="S541:S544" si="508">N541*R541</f>
        <v>0</v>
      </c>
      <c r="T541" s="99">
        <f t="shared" ref="T541:T544" si="509">O541*R541</f>
        <v>4450</v>
      </c>
      <c r="U541" s="99">
        <f t="shared" ref="U541:U544" si="510">P541*R541</f>
        <v>2225</v>
      </c>
      <c r="V541" s="143"/>
      <c r="W541" s="143"/>
      <c r="X541" s="143"/>
      <c r="Y541" s="143"/>
      <c r="Z541" s="143"/>
      <c r="AA541" s="143"/>
      <c r="AB541" s="143"/>
      <c r="AC541" s="143"/>
    </row>
    <row r="542" spans="2:29" x14ac:dyDescent="0.25">
      <c r="B542" s="83">
        <v>528</v>
      </c>
      <c r="C542" s="65" t="s">
        <v>69</v>
      </c>
      <c r="D542" s="66" t="s">
        <v>120</v>
      </c>
      <c r="E542" s="67" t="s">
        <v>279</v>
      </c>
      <c r="F542" s="68" t="s">
        <v>329</v>
      </c>
      <c r="G542" s="89">
        <v>0</v>
      </c>
      <c r="H542" s="89">
        <v>0</v>
      </c>
      <c r="I542" s="93">
        <v>0</v>
      </c>
      <c r="J542" s="89">
        <v>0</v>
      </c>
      <c r="K542" s="89">
        <v>0</v>
      </c>
      <c r="L542" s="89">
        <v>0</v>
      </c>
      <c r="M542" s="89">
        <v>0</v>
      </c>
      <c r="N542" s="89">
        <v>0</v>
      </c>
      <c r="O542" s="89">
        <v>0</v>
      </c>
      <c r="P542" s="89">
        <v>0</v>
      </c>
      <c r="R542" s="89"/>
      <c r="S542" s="89">
        <f t="shared" si="508"/>
        <v>0</v>
      </c>
      <c r="T542" s="89">
        <f t="shared" si="509"/>
        <v>0</v>
      </c>
      <c r="U542" s="89">
        <f t="shared" si="510"/>
        <v>0</v>
      </c>
    </row>
    <row r="543" spans="2:29" x14ac:dyDescent="0.25">
      <c r="B543" s="83">
        <v>529</v>
      </c>
      <c r="C543" s="65" t="s">
        <v>7</v>
      </c>
      <c r="D543" s="66" t="s">
        <v>334</v>
      </c>
      <c r="E543" s="67" t="s">
        <v>279</v>
      </c>
      <c r="F543" s="68" t="s">
        <v>329</v>
      </c>
      <c r="G543" s="89">
        <v>25</v>
      </c>
      <c r="H543" s="89">
        <v>0</v>
      </c>
      <c r="I543" s="93">
        <v>0</v>
      </c>
      <c r="J543" s="89">
        <v>0</v>
      </c>
      <c r="K543" s="89">
        <v>0</v>
      </c>
      <c r="L543" s="89">
        <v>0</v>
      </c>
      <c r="M543" s="89">
        <v>0</v>
      </c>
      <c r="N543" s="89">
        <v>0</v>
      </c>
      <c r="O543" s="89">
        <v>0</v>
      </c>
      <c r="P543" s="89">
        <v>0</v>
      </c>
      <c r="R543" s="89"/>
      <c r="S543" s="89">
        <f t="shared" si="508"/>
        <v>0</v>
      </c>
      <c r="T543" s="89">
        <f t="shared" si="509"/>
        <v>0</v>
      </c>
      <c r="U543" s="89">
        <f t="shared" si="510"/>
        <v>0</v>
      </c>
    </row>
    <row r="544" spans="2:29" x14ac:dyDescent="0.25">
      <c r="B544" s="83">
        <v>530</v>
      </c>
      <c r="C544" s="65" t="s">
        <v>7</v>
      </c>
      <c r="D544" s="66" t="s">
        <v>11</v>
      </c>
      <c r="E544" s="67" t="s">
        <v>279</v>
      </c>
      <c r="F544" s="68" t="s">
        <v>329</v>
      </c>
      <c r="G544" s="89">
        <v>0</v>
      </c>
      <c r="H544" s="89">
        <v>0</v>
      </c>
      <c r="I544" s="93">
        <v>0</v>
      </c>
      <c r="J544" s="89">
        <v>0</v>
      </c>
      <c r="K544" s="89">
        <v>0</v>
      </c>
      <c r="L544" s="89">
        <v>0</v>
      </c>
      <c r="M544" s="89">
        <v>0</v>
      </c>
      <c r="N544" s="89">
        <v>0</v>
      </c>
      <c r="O544" s="89">
        <v>0</v>
      </c>
      <c r="P544" s="89">
        <v>0</v>
      </c>
      <c r="R544" s="89"/>
      <c r="S544" s="89">
        <f t="shared" si="508"/>
        <v>0</v>
      </c>
      <c r="T544" s="89">
        <f t="shared" si="509"/>
        <v>0</v>
      </c>
      <c r="U544" s="89">
        <f t="shared" si="510"/>
        <v>0</v>
      </c>
    </row>
    <row r="545" spans="2:29" x14ac:dyDescent="0.25">
      <c r="B545" s="83">
        <v>531</v>
      </c>
      <c r="C545" s="95" t="s">
        <v>23</v>
      </c>
      <c r="D545" s="96" t="s">
        <v>138</v>
      </c>
      <c r="E545" s="97" t="s">
        <v>279</v>
      </c>
      <c r="F545" s="98" t="s">
        <v>329</v>
      </c>
      <c r="G545" s="99">
        <v>0</v>
      </c>
      <c r="H545" s="99">
        <v>50</v>
      </c>
      <c r="I545" s="100">
        <v>50</v>
      </c>
      <c r="J545" s="99">
        <v>25</v>
      </c>
      <c r="K545" s="99"/>
      <c r="L545" s="99"/>
      <c r="M545" s="99"/>
      <c r="N545" s="99">
        <f t="shared" ref="N545" si="511">SUM(L545+M545)</f>
        <v>0</v>
      </c>
      <c r="O545" s="99">
        <v>50</v>
      </c>
      <c r="P545" s="99">
        <v>25</v>
      </c>
      <c r="Q545" s="144">
        <f>N545-O545</f>
        <v>-50</v>
      </c>
      <c r="R545" s="99">
        <v>83</v>
      </c>
      <c r="S545" s="99">
        <f t="shared" ref="S545:S546" si="512">N545*R545</f>
        <v>0</v>
      </c>
      <c r="T545" s="99">
        <f t="shared" ref="T545:T546" si="513">O545*R545</f>
        <v>4150</v>
      </c>
      <c r="U545" s="99">
        <f t="shared" ref="U545:U546" si="514">P545*R545</f>
        <v>2075</v>
      </c>
      <c r="V545" s="143" t="s">
        <v>727</v>
      </c>
      <c r="W545" s="143"/>
      <c r="X545" s="143"/>
      <c r="Y545" s="143"/>
      <c r="Z545" s="143"/>
      <c r="AA545" s="143"/>
      <c r="AB545" s="143"/>
      <c r="AC545" s="143"/>
    </row>
    <row r="546" spans="2:29" x14ac:dyDescent="0.25">
      <c r="B546" s="83">
        <v>532</v>
      </c>
      <c r="C546" s="65" t="s">
        <v>7</v>
      </c>
      <c r="D546" s="66" t="s">
        <v>45</v>
      </c>
      <c r="E546" s="67" t="s">
        <v>279</v>
      </c>
      <c r="F546" s="68" t="s">
        <v>329</v>
      </c>
      <c r="G546" s="89">
        <v>0</v>
      </c>
      <c r="H546" s="89">
        <v>0</v>
      </c>
      <c r="I546" s="93">
        <v>0</v>
      </c>
      <c r="J546" s="89">
        <v>0</v>
      </c>
      <c r="K546" s="89">
        <v>0</v>
      </c>
      <c r="L546" s="89">
        <v>0</v>
      </c>
      <c r="M546" s="89">
        <v>0</v>
      </c>
      <c r="N546" s="89">
        <v>0</v>
      </c>
      <c r="O546" s="89">
        <v>0</v>
      </c>
      <c r="P546" s="89">
        <v>0</v>
      </c>
      <c r="R546" s="89"/>
      <c r="S546" s="89">
        <f t="shared" si="512"/>
        <v>0</v>
      </c>
      <c r="T546" s="89">
        <f t="shared" si="513"/>
        <v>0</v>
      </c>
      <c r="U546" s="89">
        <f t="shared" si="514"/>
        <v>0</v>
      </c>
    </row>
    <row r="547" spans="2:29" x14ac:dyDescent="0.25">
      <c r="B547" s="83">
        <v>533</v>
      </c>
      <c r="C547" s="32" t="s">
        <v>7</v>
      </c>
      <c r="D547" s="33" t="s">
        <v>260</v>
      </c>
      <c r="E547" s="30" t="s">
        <v>279</v>
      </c>
      <c r="F547" s="31" t="s">
        <v>329</v>
      </c>
      <c r="G547" s="27"/>
      <c r="H547" s="27">
        <v>25</v>
      </c>
      <c r="I547" s="28">
        <v>0</v>
      </c>
      <c r="J547" s="27">
        <v>0</v>
      </c>
      <c r="K547" s="88">
        <v>0</v>
      </c>
      <c r="L547" s="88">
        <v>0</v>
      </c>
      <c r="M547" s="88">
        <v>0</v>
      </c>
      <c r="N547" s="88">
        <f t="shared" ref="N547:N548" si="515">SUM(L547+M547)</f>
        <v>0</v>
      </c>
      <c r="O547" s="27">
        <v>0</v>
      </c>
      <c r="P547" s="27">
        <v>0</v>
      </c>
      <c r="R547" s="91">
        <v>75</v>
      </c>
      <c r="S547" s="88">
        <f t="shared" ref="S547:S549" si="516">N547*R547</f>
        <v>0</v>
      </c>
      <c r="T547" s="88">
        <f t="shared" ref="T547:T549" si="517">O547*R547</f>
        <v>0</v>
      </c>
      <c r="U547" s="88">
        <f t="shared" ref="U547:U549" si="518">P547*R547</f>
        <v>0</v>
      </c>
    </row>
    <row r="548" spans="2:29" x14ac:dyDescent="0.25">
      <c r="B548" s="83">
        <v>534</v>
      </c>
      <c r="C548" s="32" t="s">
        <v>7</v>
      </c>
      <c r="D548" s="63" t="s">
        <v>38</v>
      </c>
      <c r="E548" s="30" t="s">
        <v>279</v>
      </c>
      <c r="F548" s="31" t="s">
        <v>329</v>
      </c>
      <c r="G548" s="27">
        <v>25</v>
      </c>
      <c r="H548" s="27">
        <v>0</v>
      </c>
      <c r="I548" s="28">
        <v>25</v>
      </c>
      <c r="J548" s="27">
        <v>0</v>
      </c>
      <c r="K548" s="88">
        <v>0</v>
      </c>
      <c r="L548" s="88">
        <v>0</v>
      </c>
      <c r="M548" s="88">
        <v>0</v>
      </c>
      <c r="N548" s="88">
        <f t="shared" si="515"/>
        <v>0</v>
      </c>
      <c r="O548" s="88">
        <v>25</v>
      </c>
      <c r="P548" s="27">
        <v>0</v>
      </c>
      <c r="R548" s="91">
        <v>86</v>
      </c>
      <c r="S548" s="88">
        <f t="shared" si="516"/>
        <v>0</v>
      </c>
      <c r="T548" s="88">
        <f t="shared" si="517"/>
        <v>2150</v>
      </c>
      <c r="U548" s="88">
        <f t="shared" si="518"/>
        <v>0</v>
      </c>
    </row>
    <row r="549" spans="2:29" x14ac:dyDescent="0.25">
      <c r="B549" s="83">
        <v>535</v>
      </c>
      <c r="C549" s="65" t="s">
        <v>17</v>
      </c>
      <c r="D549" s="66" t="s">
        <v>335</v>
      </c>
      <c r="E549" s="67" t="s">
        <v>279</v>
      </c>
      <c r="F549" s="68" t="s">
        <v>329</v>
      </c>
      <c r="G549" s="89">
        <v>0</v>
      </c>
      <c r="H549" s="89">
        <v>0</v>
      </c>
      <c r="I549" s="93">
        <v>0</v>
      </c>
      <c r="J549" s="89">
        <v>0</v>
      </c>
      <c r="K549" s="89">
        <v>0</v>
      </c>
      <c r="L549" s="89">
        <v>0</v>
      </c>
      <c r="M549" s="89">
        <v>0</v>
      </c>
      <c r="N549" s="89">
        <v>0</v>
      </c>
      <c r="O549" s="89">
        <v>0</v>
      </c>
      <c r="P549" s="89">
        <v>0</v>
      </c>
      <c r="R549" s="89"/>
      <c r="S549" s="89">
        <f t="shared" si="516"/>
        <v>0</v>
      </c>
      <c r="T549" s="89">
        <f t="shared" si="517"/>
        <v>0</v>
      </c>
      <c r="U549" s="89">
        <f t="shared" si="518"/>
        <v>0</v>
      </c>
    </row>
    <row r="550" spans="2:29" x14ac:dyDescent="0.25">
      <c r="B550" s="83">
        <v>536</v>
      </c>
      <c r="C550" s="32" t="s">
        <v>23</v>
      </c>
      <c r="D550" s="63" t="s">
        <v>113</v>
      </c>
      <c r="E550" s="30" t="s">
        <v>279</v>
      </c>
      <c r="F550" s="31" t="s">
        <v>329</v>
      </c>
      <c r="G550" s="27">
        <v>25</v>
      </c>
      <c r="H550" s="27">
        <v>25</v>
      </c>
      <c r="I550" s="28">
        <v>25</v>
      </c>
      <c r="J550" s="27">
        <v>0</v>
      </c>
      <c r="K550" s="88">
        <v>0</v>
      </c>
      <c r="L550" s="88">
        <v>0</v>
      </c>
      <c r="M550" s="88">
        <v>0</v>
      </c>
      <c r="N550" s="88">
        <f t="shared" ref="N550" si="519">SUM(L550+M550)</f>
        <v>0</v>
      </c>
      <c r="O550" s="27">
        <v>25</v>
      </c>
      <c r="P550" s="27">
        <v>0</v>
      </c>
      <c r="Q550" s="41">
        <f t="shared" ref="Q550:Q557" si="520">N550-O550</f>
        <v>-25</v>
      </c>
      <c r="R550" s="91">
        <v>78</v>
      </c>
      <c r="S550" s="88">
        <f t="shared" ref="S550:S554" si="521">N550*R550</f>
        <v>0</v>
      </c>
      <c r="T550" s="88">
        <f t="shared" ref="T550:T554" si="522">O550*R550</f>
        <v>1950</v>
      </c>
      <c r="U550" s="88">
        <f t="shared" ref="U550:U554" si="523">P550*R550</f>
        <v>0</v>
      </c>
      <c r="V550" s="1" t="s">
        <v>727</v>
      </c>
    </row>
    <row r="551" spans="2:29" x14ac:dyDescent="0.25">
      <c r="B551" s="83">
        <v>537</v>
      </c>
      <c r="C551" s="65" t="s">
        <v>23</v>
      </c>
      <c r="D551" s="66" t="s">
        <v>158</v>
      </c>
      <c r="E551" s="67" t="s">
        <v>279</v>
      </c>
      <c r="F551" s="68" t="s">
        <v>329</v>
      </c>
      <c r="G551" s="89">
        <v>0</v>
      </c>
      <c r="H551" s="89">
        <v>0</v>
      </c>
      <c r="I551" s="93">
        <v>0</v>
      </c>
      <c r="J551" s="89">
        <v>0</v>
      </c>
      <c r="K551" s="89">
        <v>0</v>
      </c>
      <c r="L551" s="89">
        <v>0</v>
      </c>
      <c r="M551" s="89">
        <v>0</v>
      </c>
      <c r="N551" s="89">
        <v>0</v>
      </c>
      <c r="O551" s="89">
        <v>0</v>
      </c>
      <c r="P551" s="89">
        <v>0</v>
      </c>
      <c r="Q551" s="41">
        <f t="shared" si="520"/>
        <v>0</v>
      </c>
      <c r="R551" s="89"/>
      <c r="S551" s="89">
        <f t="shared" si="521"/>
        <v>0</v>
      </c>
      <c r="T551" s="89">
        <f t="shared" si="522"/>
        <v>0</v>
      </c>
      <c r="U551" s="89">
        <f t="shared" si="523"/>
        <v>0</v>
      </c>
    </row>
    <row r="552" spans="2:29" x14ac:dyDescent="0.25">
      <c r="B552" s="83">
        <v>538</v>
      </c>
      <c r="C552" s="65" t="s">
        <v>23</v>
      </c>
      <c r="D552" s="66" t="s">
        <v>223</v>
      </c>
      <c r="E552" s="67" t="s">
        <v>279</v>
      </c>
      <c r="F552" s="68" t="s">
        <v>329</v>
      </c>
      <c r="G552" s="89">
        <v>0</v>
      </c>
      <c r="H552" s="89">
        <v>0</v>
      </c>
      <c r="I552" s="93">
        <v>0</v>
      </c>
      <c r="J552" s="89">
        <v>0</v>
      </c>
      <c r="K552" s="89">
        <v>0</v>
      </c>
      <c r="L552" s="89">
        <v>0</v>
      </c>
      <c r="M552" s="89">
        <v>0</v>
      </c>
      <c r="N552" s="89">
        <v>0</v>
      </c>
      <c r="O552" s="89">
        <v>0</v>
      </c>
      <c r="P552" s="89">
        <v>0</v>
      </c>
      <c r="Q552" s="41">
        <f t="shared" si="520"/>
        <v>0</v>
      </c>
      <c r="R552" s="89"/>
      <c r="S552" s="89">
        <f t="shared" si="521"/>
        <v>0</v>
      </c>
      <c r="T552" s="89">
        <f t="shared" si="522"/>
        <v>0</v>
      </c>
      <c r="U552" s="89">
        <f t="shared" si="523"/>
        <v>0</v>
      </c>
    </row>
    <row r="553" spans="2:29" x14ac:dyDescent="0.25">
      <c r="B553" s="83">
        <v>539</v>
      </c>
      <c r="C553" s="65" t="s">
        <v>23</v>
      </c>
      <c r="D553" s="66" t="s">
        <v>114</v>
      </c>
      <c r="E553" s="67" t="s">
        <v>279</v>
      </c>
      <c r="F553" s="68" t="s">
        <v>329</v>
      </c>
      <c r="G553" s="89">
        <v>25</v>
      </c>
      <c r="H553" s="89">
        <v>0</v>
      </c>
      <c r="I553" s="93">
        <v>0</v>
      </c>
      <c r="J553" s="89">
        <v>0</v>
      </c>
      <c r="K553" s="89">
        <v>0</v>
      </c>
      <c r="L553" s="89">
        <v>0</v>
      </c>
      <c r="M553" s="89">
        <v>0</v>
      </c>
      <c r="N553" s="89">
        <v>0</v>
      </c>
      <c r="O553" s="89">
        <v>0</v>
      </c>
      <c r="P553" s="89">
        <v>0</v>
      </c>
      <c r="Q553" s="41">
        <f t="shared" si="520"/>
        <v>0</v>
      </c>
      <c r="R553" s="89"/>
      <c r="S553" s="89">
        <f t="shared" si="521"/>
        <v>0</v>
      </c>
      <c r="T553" s="89">
        <f t="shared" si="522"/>
        <v>0</v>
      </c>
      <c r="U553" s="89">
        <f t="shared" si="523"/>
        <v>0</v>
      </c>
    </row>
    <row r="554" spans="2:29" x14ac:dyDescent="0.25">
      <c r="B554" s="83">
        <v>540</v>
      </c>
      <c r="C554" s="65" t="s">
        <v>23</v>
      </c>
      <c r="D554" s="66" t="s">
        <v>336</v>
      </c>
      <c r="E554" s="67" t="s">
        <v>279</v>
      </c>
      <c r="F554" s="68" t="s">
        <v>329</v>
      </c>
      <c r="G554" s="89">
        <v>25</v>
      </c>
      <c r="H554" s="89">
        <v>0</v>
      </c>
      <c r="I554" s="93">
        <v>0</v>
      </c>
      <c r="J554" s="89">
        <v>0</v>
      </c>
      <c r="K554" s="89">
        <v>0</v>
      </c>
      <c r="L554" s="89">
        <v>0</v>
      </c>
      <c r="M554" s="89">
        <v>0</v>
      </c>
      <c r="N554" s="89">
        <v>0</v>
      </c>
      <c r="O554" s="89">
        <v>0</v>
      </c>
      <c r="P554" s="89">
        <v>0</v>
      </c>
      <c r="Q554" s="41">
        <f t="shared" si="520"/>
        <v>0</v>
      </c>
      <c r="R554" s="89"/>
      <c r="S554" s="89">
        <f t="shared" si="521"/>
        <v>0</v>
      </c>
      <c r="T554" s="89">
        <f t="shared" si="522"/>
        <v>0</v>
      </c>
      <c r="U554" s="89">
        <f t="shared" si="523"/>
        <v>0</v>
      </c>
    </row>
    <row r="555" spans="2:29" x14ac:dyDescent="0.25">
      <c r="B555" s="83">
        <v>541</v>
      </c>
      <c r="C555" s="95" t="s">
        <v>23</v>
      </c>
      <c r="D555" s="96" t="s">
        <v>337</v>
      </c>
      <c r="E555" s="97" t="s">
        <v>279</v>
      </c>
      <c r="F555" s="98" t="s">
        <v>329</v>
      </c>
      <c r="G555" s="99"/>
      <c r="H555" s="99"/>
      <c r="I555" s="100"/>
      <c r="J555" s="99">
        <v>0</v>
      </c>
      <c r="K555" s="99"/>
      <c r="L555" s="99"/>
      <c r="M555" s="99"/>
      <c r="N555" s="99">
        <f t="shared" ref="N555:N560" si="524">SUM(L555+M555)</f>
        <v>0</v>
      </c>
      <c r="O555" s="99"/>
      <c r="P555" s="99">
        <v>0</v>
      </c>
      <c r="Q555" s="144">
        <f t="shared" si="520"/>
        <v>0</v>
      </c>
      <c r="R555" s="99">
        <v>82</v>
      </c>
      <c r="S555" s="99">
        <f t="shared" ref="S555:S560" si="525">N555*R555</f>
        <v>0</v>
      </c>
      <c r="T555" s="99">
        <f t="shared" ref="T555:T560" si="526">O555*R555</f>
        <v>0</v>
      </c>
      <c r="U555" s="99">
        <f t="shared" ref="U555:U560" si="527">P555*R555</f>
        <v>0</v>
      </c>
      <c r="V555" s="143" t="s">
        <v>727</v>
      </c>
      <c r="W555" s="143"/>
      <c r="X555" s="143"/>
      <c r="Y555" s="143"/>
      <c r="Z555" s="143"/>
      <c r="AA555" s="143"/>
      <c r="AB555" s="143"/>
      <c r="AC555" s="143"/>
    </row>
    <row r="556" spans="2:29" x14ac:dyDescent="0.25">
      <c r="B556" s="83">
        <v>542</v>
      </c>
      <c r="C556" s="32" t="s">
        <v>23</v>
      </c>
      <c r="D556" s="63" t="s">
        <v>51</v>
      </c>
      <c r="E556" s="30" t="s">
        <v>279</v>
      </c>
      <c r="F556" s="31" t="s">
        <v>329</v>
      </c>
      <c r="G556" s="27">
        <v>25</v>
      </c>
      <c r="H556" s="27">
        <v>0</v>
      </c>
      <c r="I556" s="28">
        <v>25</v>
      </c>
      <c r="J556" s="27">
        <v>0</v>
      </c>
      <c r="K556" s="88">
        <v>0</v>
      </c>
      <c r="L556" s="88">
        <v>0</v>
      </c>
      <c r="M556" s="88">
        <v>0</v>
      </c>
      <c r="N556" s="88">
        <f t="shared" si="524"/>
        <v>0</v>
      </c>
      <c r="O556" s="27">
        <v>0</v>
      </c>
      <c r="P556" s="27">
        <v>0</v>
      </c>
      <c r="Q556" s="41">
        <f t="shared" si="520"/>
        <v>0</v>
      </c>
      <c r="R556" s="88">
        <v>77</v>
      </c>
      <c r="S556" s="88">
        <f t="shared" si="525"/>
        <v>0</v>
      </c>
      <c r="T556" s="88">
        <f t="shared" si="526"/>
        <v>0</v>
      </c>
      <c r="U556" s="88">
        <f t="shared" si="527"/>
        <v>0</v>
      </c>
      <c r="V556" s="1" t="s">
        <v>727</v>
      </c>
    </row>
    <row r="557" spans="2:29" x14ac:dyDescent="0.25">
      <c r="B557" s="83">
        <v>543</v>
      </c>
      <c r="C557" s="32" t="s">
        <v>23</v>
      </c>
      <c r="D557" s="63" t="s">
        <v>262</v>
      </c>
      <c r="E557" s="30" t="s">
        <v>279</v>
      </c>
      <c r="F557" s="57" t="s">
        <v>329</v>
      </c>
      <c r="G557" s="27"/>
      <c r="H557" s="27"/>
      <c r="I557" s="28"/>
      <c r="J557" s="27">
        <v>25</v>
      </c>
      <c r="K557" s="88">
        <v>0</v>
      </c>
      <c r="L557" s="88">
        <v>0</v>
      </c>
      <c r="M557" s="88">
        <v>0</v>
      </c>
      <c r="N557" s="88">
        <f t="shared" si="524"/>
        <v>0</v>
      </c>
      <c r="O557" s="27">
        <v>25</v>
      </c>
      <c r="P557" s="27">
        <v>0</v>
      </c>
      <c r="Q557" s="41">
        <f t="shared" si="520"/>
        <v>-25</v>
      </c>
      <c r="R557" s="88">
        <v>78</v>
      </c>
      <c r="S557" s="88">
        <f t="shared" si="525"/>
        <v>0</v>
      </c>
      <c r="T557" s="88">
        <f t="shared" si="526"/>
        <v>1950</v>
      </c>
      <c r="U557" s="88">
        <f t="shared" si="527"/>
        <v>0</v>
      </c>
      <c r="V557" s="1" t="s">
        <v>727</v>
      </c>
    </row>
    <row r="558" spans="2:29" x14ac:dyDescent="0.25">
      <c r="B558" s="83">
        <v>544</v>
      </c>
      <c r="C558" s="95" t="s">
        <v>7</v>
      </c>
      <c r="D558" s="96" t="s">
        <v>90</v>
      </c>
      <c r="E558" s="97" t="s">
        <v>279</v>
      </c>
      <c r="F558" s="98" t="s">
        <v>329</v>
      </c>
      <c r="G558" s="99">
        <v>0</v>
      </c>
      <c r="H558" s="99">
        <v>25</v>
      </c>
      <c r="I558" s="100">
        <v>0</v>
      </c>
      <c r="J558" s="99">
        <v>0</v>
      </c>
      <c r="K558" s="99"/>
      <c r="L558" s="99"/>
      <c r="M558" s="99"/>
      <c r="N558" s="99">
        <f t="shared" si="524"/>
        <v>0</v>
      </c>
      <c r="O558" s="99">
        <v>0</v>
      </c>
      <c r="P558" s="99">
        <v>25</v>
      </c>
      <c r="Q558" s="143"/>
      <c r="R558" s="99">
        <v>81</v>
      </c>
      <c r="S558" s="99">
        <f t="shared" si="525"/>
        <v>0</v>
      </c>
      <c r="T558" s="99">
        <f t="shared" si="526"/>
        <v>0</v>
      </c>
      <c r="U558" s="99">
        <f t="shared" si="527"/>
        <v>2025</v>
      </c>
      <c r="V558" s="143"/>
      <c r="W558" s="143"/>
      <c r="X558" s="143"/>
      <c r="Y558" s="143"/>
      <c r="Z558" s="143"/>
      <c r="AA558" s="143"/>
      <c r="AB558" s="143"/>
      <c r="AC558" s="143"/>
    </row>
    <row r="559" spans="2:29" x14ac:dyDescent="0.25">
      <c r="B559" s="83">
        <v>545</v>
      </c>
      <c r="C559" s="36" t="s">
        <v>23</v>
      </c>
      <c r="D559" s="37" t="s">
        <v>150</v>
      </c>
      <c r="E559" s="38" t="s">
        <v>279</v>
      </c>
      <c r="F559" s="39" t="s">
        <v>329</v>
      </c>
      <c r="G559" s="35">
        <v>0</v>
      </c>
      <c r="H559" s="35">
        <v>0</v>
      </c>
      <c r="I559" s="40">
        <v>0</v>
      </c>
      <c r="J559" s="35">
        <v>0</v>
      </c>
      <c r="K559" s="89">
        <v>0</v>
      </c>
      <c r="L559" s="89">
        <v>0</v>
      </c>
      <c r="M559" s="89">
        <v>0</v>
      </c>
      <c r="N559" s="35">
        <v>0</v>
      </c>
      <c r="O559" s="35">
        <v>0</v>
      </c>
      <c r="P559" s="35">
        <v>0</v>
      </c>
      <c r="Q559" s="41">
        <f t="shared" ref="Q559:Q560" si="528">N559-O559</f>
        <v>0</v>
      </c>
      <c r="R559" s="89"/>
      <c r="S559" s="89">
        <f t="shared" si="525"/>
        <v>0</v>
      </c>
      <c r="T559" s="89">
        <f t="shared" si="526"/>
        <v>0</v>
      </c>
      <c r="U559" s="89">
        <f t="shared" si="527"/>
        <v>0</v>
      </c>
    </row>
    <row r="560" spans="2:29" x14ac:dyDescent="0.25">
      <c r="B560" s="83">
        <v>546</v>
      </c>
      <c r="C560" s="95" t="s">
        <v>23</v>
      </c>
      <c r="D560" s="103" t="s">
        <v>263</v>
      </c>
      <c r="E560" s="97" t="s">
        <v>279</v>
      </c>
      <c r="F560" s="98" t="s">
        <v>329</v>
      </c>
      <c r="G560" s="99">
        <v>25</v>
      </c>
      <c r="H560" s="99">
        <v>0</v>
      </c>
      <c r="I560" s="100">
        <v>0</v>
      </c>
      <c r="J560" s="99">
        <v>0</v>
      </c>
      <c r="K560" s="99">
        <v>0</v>
      </c>
      <c r="L560" s="99">
        <v>0</v>
      </c>
      <c r="M560" s="99"/>
      <c r="N560" s="99">
        <f t="shared" si="524"/>
        <v>0</v>
      </c>
      <c r="O560" s="99">
        <v>0</v>
      </c>
      <c r="P560" s="99">
        <v>0</v>
      </c>
      <c r="Q560" s="144">
        <f t="shared" si="528"/>
        <v>0</v>
      </c>
      <c r="R560" s="99">
        <v>83</v>
      </c>
      <c r="S560" s="99">
        <f t="shared" si="525"/>
        <v>0</v>
      </c>
      <c r="T560" s="99">
        <f t="shared" si="526"/>
        <v>0</v>
      </c>
      <c r="U560" s="99">
        <f t="shared" si="527"/>
        <v>0</v>
      </c>
      <c r="V560" s="143"/>
      <c r="W560" s="143"/>
      <c r="X560" s="143"/>
      <c r="Y560" s="143"/>
      <c r="Z560" s="143"/>
      <c r="AA560" s="143"/>
      <c r="AB560" s="143"/>
      <c r="AC560" s="143"/>
    </row>
    <row r="561" spans="2:29" x14ac:dyDescent="0.25">
      <c r="B561" s="83">
        <v>547</v>
      </c>
      <c r="C561" s="7" t="s">
        <v>7</v>
      </c>
      <c r="D561" s="8" t="s">
        <v>338</v>
      </c>
      <c r="E561" s="3" t="s">
        <v>279</v>
      </c>
      <c r="F561" s="5" t="s">
        <v>329</v>
      </c>
      <c r="G561" s="19"/>
      <c r="H561" s="21">
        <v>0</v>
      </c>
      <c r="I561" s="23">
        <v>50</v>
      </c>
      <c r="J561" s="25">
        <v>0</v>
      </c>
      <c r="K561" s="88">
        <v>0</v>
      </c>
      <c r="L561" s="88">
        <v>0</v>
      </c>
      <c r="M561" s="88">
        <v>0</v>
      </c>
      <c r="N561" s="88">
        <f t="shared" ref="N561" si="529">SUM(L561+M561)</f>
        <v>0</v>
      </c>
      <c r="O561" s="88">
        <v>25</v>
      </c>
      <c r="P561" s="27">
        <v>0</v>
      </c>
      <c r="R561" s="91">
        <v>75</v>
      </c>
      <c r="S561" s="88">
        <f t="shared" ref="S561:S564" si="530">N561*R561</f>
        <v>0</v>
      </c>
      <c r="T561" s="88">
        <f t="shared" ref="T561:T564" si="531">O561*R561</f>
        <v>1875</v>
      </c>
      <c r="U561" s="88">
        <f t="shared" ref="U561:U564" si="532">P561*R561</f>
        <v>0</v>
      </c>
    </row>
    <row r="562" spans="2:29" x14ac:dyDescent="0.25">
      <c r="B562" s="83">
        <v>548</v>
      </c>
      <c r="C562" s="65" t="s">
        <v>23</v>
      </c>
      <c r="D562" s="66" t="s">
        <v>339</v>
      </c>
      <c r="E562" s="67" t="s">
        <v>279</v>
      </c>
      <c r="F562" s="68" t="s">
        <v>329</v>
      </c>
      <c r="G562" s="89">
        <v>0</v>
      </c>
      <c r="H562" s="89">
        <v>0</v>
      </c>
      <c r="I562" s="93">
        <v>0</v>
      </c>
      <c r="J562" s="89">
        <v>0</v>
      </c>
      <c r="K562" s="89">
        <v>0</v>
      </c>
      <c r="L562" s="89">
        <v>0</v>
      </c>
      <c r="M562" s="89">
        <v>0</v>
      </c>
      <c r="N562" s="89">
        <v>0</v>
      </c>
      <c r="O562" s="89">
        <v>0</v>
      </c>
      <c r="P562" s="89">
        <v>0</v>
      </c>
      <c r="Q562" s="41">
        <f>N562-O562</f>
        <v>0</v>
      </c>
      <c r="R562" s="89"/>
      <c r="S562" s="89">
        <f t="shared" si="530"/>
        <v>0</v>
      </c>
      <c r="T562" s="89">
        <f t="shared" si="531"/>
        <v>0</v>
      </c>
      <c r="U562" s="89">
        <f t="shared" si="532"/>
        <v>0</v>
      </c>
    </row>
    <row r="563" spans="2:29" x14ac:dyDescent="0.25">
      <c r="B563" s="83">
        <v>549</v>
      </c>
      <c r="C563" s="65" t="s">
        <v>7</v>
      </c>
      <c r="D563" s="66" t="s">
        <v>264</v>
      </c>
      <c r="E563" s="67" t="s">
        <v>279</v>
      </c>
      <c r="F563" s="68" t="s">
        <v>329</v>
      </c>
      <c r="G563" s="89">
        <v>0</v>
      </c>
      <c r="H563" s="89">
        <v>0</v>
      </c>
      <c r="I563" s="93">
        <v>0</v>
      </c>
      <c r="J563" s="89">
        <v>0</v>
      </c>
      <c r="K563" s="89">
        <v>0</v>
      </c>
      <c r="L563" s="89">
        <v>0</v>
      </c>
      <c r="M563" s="89">
        <v>0</v>
      </c>
      <c r="N563" s="89">
        <v>0</v>
      </c>
      <c r="O563" s="89">
        <v>0</v>
      </c>
      <c r="P563" s="89">
        <v>0</v>
      </c>
      <c r="R563" s="89"/>
      <c r="S563" s="89">
        <f t="shared" si="530"/>
        <v>0</v>
      </c>
      <c r="T563" s="89">
        <f t="shared" si="531"/>
        <v>0</v>
      </c>
      <c r="U563" s="89">
        <f t="shared" si="532"/>
        <v>0</v>
      </c>
    </row>
    <row r="564" spans="2:29" x14ac:dyDescent="0.25">
      <c r="B564" s="83">
        <v>550</v>
      </c>
      <c r="C564" s="65" t="s">
        <v>7</v>
      </c>
      <c r="D564" s="66" t="s">
        <v>166</v>
      </c>
      <c r="E564" s="67" t="s">
        <v>279</v>
      </c>
      <c r="F564" s="68" t="s">
        <v>329</v>
      </c>
      <c r="G564" s="89">
        <v>0</v>
      </c>
      <c r="H564" s="89">
        <v>0</v>
      </c>
      <c r="I564" s="93">
        <v>0</v>
      </c>
      <c r="J564" s="89">
        <v>0</v>
      </c>
      <c r="K564" s="89">
        <v>0</v>
      </c>
      <c r="L564" s="89">
        <v>0</v>
      </c>
      <c r="M564" s="89">
        <v>0</v>
      </c>
      <c r="N564" s="89">
        <v>0</v>
      </c>
      <c r="O564" s="89">
        <v>0</v>
      </c>
      <c r="P564" s="89">
        <v>0</v>
      </c>
      <c r="R564" s="89"/>
      <c r="S564" s="89">
        <f t="shared" si="530"/>
        <v>0</v>
      </c>
      <c r="T564" s="89">
        <f t="shared" si="531"/>
        <v>0</v>
      </c>
      <c r="U564" s="89">
        <f t="shared" si="532"/>
        <v>0</v>
      </c>
    </row>
    <row r="565" spans="2:29" x14ac:dyDescent="0.25">
      <c r="B565" s="83">
        <v>551</v>
      </c>
      <c r="C565" s="32" t="s">
        <v>17</v>
      </c>
      <c r="D565" s="33" t="s">
        <v>340</v>
      </c>
      <c r="E565" s="30" t="s">
        <v>279</v>
      </c>
      <c r="F565" s="31" t="s">
        <v>329</v>
      </c>
      <c r="G565" s="27"/>
      <c r="H565" s="27"/>
      <c r="I565" s="28">
        <v>100</v>
      </c>
      <c r="J565" s="27">
        <v>0</v>
      </c>
      <c r="K565" s="88">
        <v>0</v>
      </c>
      <c r="L565" s="88">
        <v>0</v>
      </c>
      <c r="M565" s="88">
        <v>0</v>
      </c>
      <c r="N565" s="88">
        <f t="shared" ref="N565" si="533">SUM(L565+M565)</f>
        <v>0</v>
      </c>
      <c r="O565" s="27">
        <v>0</v>
      </c>
      <c r="P565" s="27">
        <v>0</v>
      </c>
      <c r="R565" s="91">
        <v>75</v>
      </c>
      <c r="S565" s="88">
        <f t="shared" ref="S565:S566" si="534">N565*R565</f>
        <v>0</v>
      </c>
      <c r="T565" s="88">
        <f t="shared" ref="T565:T566" si="535">O565*R565</f>
        <v>0</v>
      </c>
      <c r="U565" s="88">
        <f t="shared" ref="U565:U566" si="536">P565*R565</f>
        <v>0</v>
      </c>
    </row>
    <row r="566" spans="2:29" x14ac:dyDescent="0.25">
      <c r="B566" s="83">
        <v>552</v>
      </c>
      <c r="C566" s="65" t="s">
        <v>7</v>
      </c>
      <c r="D566" s="73" t="s">
        <v>341</v>
      </c>
      <c r="E566" s="67" t="s">
        <v>279</v>
      </c>
      <c r="F566" s="68" t="s">
        <v>329</v>
      </c>
      <c r="G566" s="89">
        <v>25</v>
      </c>
      <c r="H566" s="89">
        <v>0</v>
      </c>
      <c r="I566" s="93">
        <v>0</v>
      </c>
      <c r="J566" s="89">
        <v>0</v>
      </c>
      <c r="K566" s="89">
        <v>0</v>
      </c>
      <c r="L566" s="89">
        <v>0</v>
      </c>
      <c r="M566" s="89">
        <v>0</v>
      </c>
      <c r="N566" s="89">
        <v>0</v>
      </c>
      <c r="O566" s="89">
        <v>0</v>
      </c>
      <c r="P566" s="89">
        <v>0</v>
      </c>
      <c r="R566" s="89"/>
      <c r="S566" s="89">
        <f t="shared" si="534"/>
        <v>0</v>
      </c>
      <c r="T566" s="89">
        <f t="shared" si="535"/>
        <v>0</v>
      </c>
      <c r="U566" s="89">
        <f t="shared" si="536"/>
        <v>0</v>
      </c>
    </row>
    <row r="567" spans="2:29" x14ac:dyDescent="0.25">
      <c r="B567" s="83">
        <v>553</v>
      </c>
      <c r="C567" s="7" t="s">
        <v>23</v>
      </c>
      <c r="D567" s="33" t="s">
        <v>99</v>
      </c>
      <c r="E567" s="3" t="s">
        <v>279</v>
      </c>
      <c r="F567" s="5" t="s">
        <v>329</v>
      </c>
      <c r="G567" s="19">
        <v>225</v>
      </c>
      <c r="H567" s="21">
        <v>100</v>
      </c>
      <c r="I567" s="23">
        <v>0</v>
      </c>
      <c r="J567" s="25">
        <v>0</v>
      </c>
      <c r="K567" s="88">
        <v>0</v>
      </c>
      <c r="L567" s="88">
        <v>0</v>
      </c>
      <c r="M567" s="88">
        <v>0</v>
      </c>
      <c r="N567" s="88">
        <f t="shared" ref="N567:N571" si="537">SUM(L567+M567)</f>
        <v>0</v>
      </c>
      <c r="O567" s="27">
        <v>0</v>
      </c>
      <c r="P567" s="27">
        <v>0</v>
      </c>
      <c r="Q567" s="41">
        <f>N567-O567</f>
        <v>0</v>
      </c>
      <c r="R567" s="88">
        <v>75</v>
      </c>
      <c r="S567" s="88">
        <f t="shared" ref="S567:S572" si="538">N567*R567</f>
        <v>0</v>
      </c>
      <c r="T567" s="88">
        <f t="shared" ref="T567:T572" si="539">O567*R567</f>
        <v>0</v>
      </c>
      <c r="U567" s="88">
        <f t="shared" ref="U567:U572" si="540">P567*R567</f>
        <v>0</v>
      </c>
      <c r="V567" s="1" t="s">
        <v>728</v>
      </c>
    </row>
    <row r="568" spans="2:29" x14ac:dyDescent="0.25">
      <c r="B568" s="83">
        <v>554</v>
      </c>
      <c r="C568" s="95" t="s">
        <v>7</v>
      </c>
      <c r="D568" s="96" t="s">
        <v>342</v>
      </c>
      <c r="E568" s="97" t="s">
        <v>279</v>
      </c>
      <c r="F568" s="98" t="s">
        <v>329</v>
      </c>
      <c r="G568" s="99">
        <v>175</v>
      </c>
      <c r="H568" s="99">
        <v>250</v>
      </c>
      <c r="I568" s="100">
        <v>200</v>
      </c>
      <c r="J568" s="99">
        <v>450</v>
      </c>
      <c r="K568" s="99"/>
      <c r="L568" s="99"/>
      <c r="M568" s="99"/>
      <c r="N568" s="99">
        <f t="shared" si="537"/>
        <v>0</v>
      </c>
      <c r="O568" s="99">
        <v>500</v>
      </c>
      <c r="P568" s="99">
        <v>250</v>
      </c>
      <c r="Q568" s="143"/>
      <c r="R568" s="99">
        <v>81</v>
      </c>
      <c r="S568" s="99">
        <f t="shared" si="538"/>
        <v>0</v>
      </c>
      <c r="T568" s="99">
        <f t="shared" si="539"/>
        <v>40500</v>
      </c>
      <c r="U568" s="99">
        <f t="shared" si="540"/>
        <v>20250</v>
      </c>
      <c r="V568" s="143"/>
      <c r="W568" s="143"/>
      <c r="X568" s="143"/>
      <c r="Y568" s="143"/>
      <c r="Z568" s="143"/>
      <c r="AA568" s="143"/>
      <c r="AB568" s="143"/>
      <c r="AC568" s="143"/>
    </row>
    <row r="569" spans="2:29" x14ac:dyDescent="0.25">
      <c r="B569" s="83">
        <v>555</v>
      </c>
      <c r="C569" s="7" t="s">
        <v>7</v>
      </c>
      <c r="D569" s="63" t="s">
        <v>343</v>
      </c>
      <c r="E569" s="3" t="s">
        <v>279</v>
      </c>
      <c r="F569" s="31" t="s">
        <v>329</v>
      </c>
      <c r="G569" s="19">
        <v>0</v>
      </c>
      <c r="H569" s="21">
        <v>0</v>
      </c>
      <c r="I569" s="23">
        <v>0</v>
      </c>
      <c r="J569" s="25">
        <v>25</v>
      </c>
      <c r="K569" s="88">
        <v>0</v>
      </c>
      <c r="L569" s="88">
        <v>0</v>
      </c>
      <c r="M569" s="88">
        <v>0</v>
      </c>
      <c r="N569" s="88">
        <f t="shared" si="537"/>
        <v>0</v>
      </c>
      <c r="O569" s="88">
        <v>25</v>
      </c>
      <c r="P569" s="27">
        <v>0</v>
      </c>
      <c r="R569" s="88">
        <v>79</v>
      </c>
      <c r="S569" s="88">
        <f t="shared" si="538"/>
        <v>0</v>
      </c>
      <c r="T569" s="88">
        <f t="shared" si="539"/>
        <v>1975</v>
      </c>
      <c r="U569" s="88">
        <f t="shared" si="540"/>
        <v>0</v>
      </c>
    </row>
    <row r="570" spans="2:29" x14ac:dyDescent="0.25">
      <c r="B570" s="83">
        <v>556</v>
      </c>
      <c r="C570" s="32" t="s">
        <v>23</v>
      </c>
      <c r="D570" s="33" t="s">
        <v>227</v>
      </c>
      <c r="E570" s="30" t="s">
        <v>279</v>
      </c>
      <c r="F570" s="31" t="s">
        <v>329</v>
      </c>
      <c r="G570" s="27">
        <v>0</v>
      </c>
      <c r="H570" s="27">
        <v>0</v>
      </c>
      <c r="I570" s="28">
        <v>500</v>
      </c>
      <c r="J570" s="27">
        <v>675</v>
      </c>
      <c r="K570" s="88">
        <v>0</v>
      </c>
      <c r="L570" s="88">
        <v>0</v>
      </c>
      <c r="M570" s="88">
        <v>0</v>
      </c>
      <c r="N570" s="88">
        <f t="shared" si="537"/>
        <v>0</v>
      </c>
      <c r="O570" s="27">
        <v>2400</v>
      </c>
      <c r="P570" s="27">
        <v>500</v>
      </c>
      <c r="Q570" s="41">
        <f>N570-O570</f>
        <v>-2400</v>
      </c>
      <c r="R570" s="88">
        <v>67.2</v>
      </c>
      <c r="S570" s="88">
        <f t="shared" si="538"/>
        <v>0</v>
      </c>
      <c r="T570" s="88">
        <f t="shared" si="539"/>
        <v>161280</v>
      </c>
      <c r="U570" s="88">
        <f t="shared" si="540"/>
        <v>33600</v>
      </c>
      <c r="V570" s="1" t="s">
        <v>727</v>
      </c>
    </row>
    <row r="571" spans="2:29" x14ac:dyDescent="0.25">
      <c r="B571" s="83">
        <v>557</v>
      </c>
      <c r="C571" s="32" t="s">
        <v>17</v>
      </c>
      <c r="D571" s="33" t="s">
        <v>159</v>
      </c>
      <c r="E571" s="30" t="s">
        <v>279</v>
      </c>
      <c r="F571" s="31" t="s">
        <v>329</v>
      </c>
      <c r="G571" s="27">
        <v>50</v>
      </c>
      <c r="H571" s="27">
        <v>150</v>
      </c>
      <c r="I571" s="28">
        <v>50</v>
      </c>
      <c r="J571" s="27">
        <v>0</v>
      </c>
      <c r="K571" s="88">
        <v>0</v>
      </c>
      <c r="L571" s="88">
        <v>0</v>
      </c>
      <c r="M571" s="88">
        <v>0</v>
      </c>
      <c r="N571" s="88">
        <f t="shared" si="537"/>
        <v>0</v>
      </c>
      <c r="O571" s="27">
        <v>50</v>
      </c>
      <c r="P571" s="27">
        <v>0</v>
      </c>
      <c r="R571" s="88">
        <v>75</v>
      </c>
      <c r="S571" s="88">
        <f t="shared" si="538"/>
        <v>0</v>
      </c>
      <c r="T571" s="88">
        <f t="shared" si="539"/>
        <v>3750</v>
      </c>
      <c r="U571" s="88">
        <f t="shared" si="540"/>
        <v>0</v>
      </c>
    </row>
    <row r="572" spans="2:29" x14ac:dyDescent="0.25">
      <c r="B572" s="83">
        <v>558</v>
      </c>
      <c r="C572" s="65" t="s">
        <v>7</v>
      </c>
      <c r="D572" s="66" t="s">
        <v>344</v>
      </c>
      <c r="E572" s="67" t="s">
        <v>279</v>
      </c>
      <c r="F572" s="68" t="s">
        <v>329</v>
      </c>
      <c r="G572" s="89">
        <v>25</v>
      </c>
      <c r="H572" s="89">
        <v>0</v>
      </c>
      <c r="I572" s="93">
        <v>0</v>
      </c>
      <c r="J572" s="89">
        <v>0</v>
      </c>
      <c r="K572" s="89">
        <v>0</v>
      </c>
      <c r="L572" s="89">
        <v>0</v>
      </c>
      <c r="M572" s="89">
        <v>0</v>
      </c>
      <c r="N572" s="89">
        <v>0</v>
      </c>
      <c r="O572" s="89">
        <v>0</v>
      </c>
      <c r="P572" s="89">
        <v>0</v>
      </c>
      <c r="R572" s="89"/>
      <c r="S572" s="89">
        <f t="shared" si="538"/>
        <v>0</v>
      </c>
      <c r="T572" s="89">
        <f t="shared" si="539"/>
        <v>0</v>
      </c>
      <c r="U572" s="89">
        <f t="shared" si="540"/>
        <v>0</v>
      </c>
    </row>
    <row r="573" spans="2:29" x14ac:dyDescent="0.25">
      <c r="B573" s="83">
        <v>559</v>
      </c>
      <c r="C573" s="95" t="s">
        <v>7</v>
      </c>
      <c r="D573" s="96" t="s">
        <v>211</v>
      </c>
      <c r="E573" s="97" t="s">
        <v>279</v>
      </c>
      <c r="F573" s="98" t="s">
        <v>329</v>
      </c>
      <c r="G573" s="99"/>
      <c r="H573" s="99"/>
      <c r="I573" s="100"/>
      <c r="J573" s="99">
        <v>0</v>
      </c>
      <c r="K573" s="99"/>
      <c r="L573" s="99"/>
      <c r="M573" s="99"/>
      <c r="N573" s="99">
        <f t="shared" ref="N573:N574" si="541">SUM(L573+M573)</f>
        <v>0</v>
      </c>
      <c r="O573" s="99">
        <v>0</v>
      </c>
      <c r="P573" s="99">
        <v>75</v>
      </c>
      <c r="Q573" s="143"/>
      <c r="R573" s="99">
        <v>82</v>
      </c>
      <c r="S573" s="99">
        <f t="shared" ref="S573:S581" si="542">N573*R573</f>
        <v>0</v>
      </c>
      <c r="T573" s="99">
        <f t="shared" ref="T573:T575" si="543">O573*R573</f>
        <v>0</v>
      </c>
      <c r="U573" s="99">
        <f t="shared" ref="U573:U575" si="544">P573*R573</f>
        <v>6150</v>
      </c>
      <c r="V573" s="143"/>
      <c r="W573" s="143"/>
      <c r="X573" s="143"/>
      <c r="Y573" s="143"/>
      <c r="Z573" s="143"/>
      <c r="AA573" s="143"/>
      <c r="AB573" s="143"/>
      <c r="AC573" s="143"/>
    </row>
    <row r="574" spans="2:29" x14ac:dyDescent="0.25">
      <c r="B574" s="83">
        <v>560</v>
      </c>
      <c r="C574" s="95" t="s">
        <v>7</v>
      </c>
      <c r="D574" s="96" t="s">
        <v>52</v>
      </c>
      <c r="E574" s="97" t="s">
        <v>279</v>
      </c>
      <c r="F574" s="98" t="s">
        <v>329</v>
      </c>
      <c r="G574" s="99">
        <v>50</v>
      </c>
      <c r="H574" s="99">
        <v>50</v>
      </c>
      <c r="I574" s="100">
        <v>25</v>
      </c>
      <c r="J574" s="99">
        <v>0</v>
      </c>
      <c r="K574" s="99"/>
      <c r="L574" s="99"/>
      <c r="M574" s="99"/>
      <c r="N574" s="99">
        <f t="shared" si="541"/>
        <v>0</v>
      </c>
      <c r="O574" s="99">
        <v>0</v>
      </c>
      <c r="P574" s="99">
        <v>25</v>
      </c>
      <c r="Q574" s="143"/>
      <c r="R574" s="99">
        <v>86</v>
      </c>
      <c r="S574" s="99">
        <f t="shared" si="542"/>
        <v>0</v>
      </c>
      <c r="T574" s="99">
        <f t="shared" si="543"/>
        <v>0</v>
      </c>
      <c r="U574" s="99">
        <f t="shared" si="544"/>
        <v>2150</v>
      </c>
      <c r="V574" s="143"/>
      <c r="W574" s="143"/>
      <c r="X574" s="143"/>
      <c r="Y574" s="143"/>
      <c r="Z574" s="143"/>
      <c r="AA574" s="143"/>
      <c r="AB574" s="143"/>
      <c r="AC574" s="143"/>
    </row>
    <row r="575" spans="2:29" x14ac:dyDescent="0.25">
      <c r="B575" s="83">
        <v>561</v>
      </c>
      <c r="C575" s="65" t="s">
        <v>23</v>
      </c>
      <c r="D575" s="66" t="s">
        <v>280</v>
      </c>
      <c r="E575" s="67" t="s">
        <v>279</v>
      </c>
      <c r="F575" s="68" t="s">
        <v>329</v>
      </c>
      <c r="G575" s="89">
        <v>25</v>
      </c>
      <c r="H575" s="89">
        <v>0</v>
      </c>
      <c r="I575" s="93">
        <v>0</v>
      </c>
      <c r="J575" s="89">
        <v>0</v>
      </c>
      <c r="K575" s="89">
        <v>0</v>
      </c>
      <c r="L575" s="89">
        <v>0</v>
      </c>
      <c r="M575" s="89">
        <v>0</v>
      </c>
      <c r="N575" s="89">
        <v>0</v>
      </c>
      <c r="O575" s="89">
        <v>0</v>
      </c>
      <c r="P575" s="89">
        <v>0</v>
      </c>
      <c r="Q575" s="41">
        <f>N575-O575</f>
        <v>0</v>
      </c>
      <c r="R575" s="89"/>
      <c r="S575" s="89">
        <f t="shared" si="542"/>
        <v>0</v>
      </c>
      <c r="T575" s="89">
        <f t="shared" si="543"/>
        <v>0</v>
      </c>
      <c r="U575" s="89">
        <f t="shared" si="544"/>
        <v>0</v>
      </c>
    </row>
    <row r="576" spans="2:29" x14ac:dyDescent="0.25">
      <c r="B576" s="83">
        <v>562</v>
      </c>
      <c r="C576" s="95" t="s">
        <v>7</v>
      </c>
      <c r="D576" s="96" t="s">
        <v>132</v>
      </c>
      <c r="E576" s="97" t="s">
        <v>279</v>
      </c>
      <c r="F576" s="98" t="s">
        <v>329</v>
      </c>
      <c r="G576" s="99">
        <v>25</v>
      </c>
      <c r="H576" s="99">
        <v>25</v>
      </c>
      <c r="I576" s="100">
        <v>25</v>
      </c>
      <c r="J576" s="99">
        <v>25</v>
      </c>
      <c r="K576" s="99"/>
      <c r="L576" s="99"/>
      <c r="M576" s="99"/>
      <c r="N576" s="99">
        <f t="shared" ref="N576:N579" si="545">SUM(L576+M576)</f>
        <v>0</v>
      </c>
      <c r="O576" s="99">
        <v>25</v>
      </c>
      <c r="P576" s="99">
        <v>25</v>
      </c>
      <c r="Q576" s="143"/>
      <c r="R576" s="99">
        <v>85</v>
      </c>
      <c r="S576" s="99">
        <f t="shared" si="542"/>
        <v>0</v>
      </c>
      <c r="T576" s="99">
        <f t="shared" ref="T576:T581" si="546">O576*R576</f>
        <v>2125</v>
      </c>
      <c r="U576" s="99">
        <f t="shared" ref="U576:U581" si="547">P576*R576</f>
        <v>2125</v>
      </c>
      <c r="V576" s="143"/>
      <c r="W576" s="143"/>
      <c r="X576" s="143"/>
      <c r="Y576" s="143"/>
      <c r="Z576" s="143"/>
      <c r="AA576" s="143"/>
      <c r="AB576" s="143"/>
      <c r="AC576" s="143"/>
    </row>
    <row r="577" spans="2:29" x14ac:dyDescent="0.25">
      <c r="B577" s="83">
        <v>563</v>
      </c>
      <c r="C577" s="95" t="s">
        <v>7</v>
      </c>
      <c r="D577" s="96" t="s">
        <v>65</v>
      </c>
      <c r="E577" s="97" t="s">
        <v>279</v>
      </c>
      <c r="F577" s="98" t="s">
        <v>329</v>
      </c>
      <c r="G577" s="99">
        <v>375</v>
      </c>
      <c r="H577" s="99">
        <v>375</v>
      </c>
      <c r="I577" s="100">
        <v>200</v>
      </c>
      <c r="J577" s="99">
        <v>325</v>
      </c>
      <c r="K577" s="99"/>
      <c r="L577" s="99"/>
      <c r="M577" s="99"/>
      <c r="N577" s="99">
        <f t="shared" si="545"/>
        <v>0</v>
      </c>
      <c r="O577" s="99">
        <v>400</v>
      </c>
      <c r="P577" s="99">
        <v>350</v>
      </c>
      <c r="Q577" s="143"/>
      <c r="R577" s="99">
        <v>81</v>
      </c>
      <c r="S577" s="99">
        <f t="shared" si="542"/>
        <v>0</v>
      </c>
      <c r="T577" s="99">
        <f t="shared" si="546"/>
        <v>32400</v>
      </c>
      <c r="U577" s="99">
        <f t="shared" si="547"/>
        <v>28350</v>
      </c>
      <c r="V577" s="143"/>
      <c r="W577" s="143"/>
      <c r="X577" s="143"/>
      <c r="Y577" s="143"/>
      <c r="Z577" s="143"/>
      <c r="AA577" s="143"/>
      <c r="AB577" s="143"/>
      <c r="AC577" s="143"/>
    </row>
    <row r="578" spans="2:29" x14ac:dyDescent="0.25">
      <c r="B578" s="83">
        <v>564</v>
      </c>
      <c r="C578" s="7" t="s">
        <v>17</v>
      </c>
      <c r="D578" s="8" t="s">
        <v>345</v>
      </c>
      <c r="E578" s="3" t="s">
        <v>279</v>
      </c>
      <c r="F578" s="31" t="s">
        <v>329</v>
      </c>
      <c r="G578" s="19"/>
      <c r="H578" s="21"/>
      <c r="I578" s="23">
        <v>25</v>
      </c>
      <c r="J578" s="25">
        <v>0</v>
      </c>
      <c r="K578" s="88">
        <v>0</v>
      </c>
      <c r="L578" s="88">
        <v>0</v>
      </c>
      <c r="M578" s="88">
        <v>0</v>
      </c>
      <c r="N578" s="88">
        <f t="shared" si="545"/>
        <v>0</v>
      </c>
      <c r="O578" s="27"/>
      <c r="P578" s="27">
        <v>25</v>
      </c>
      <c r="R578" s="88">
        <v>75</v>
      </c>
      <c r="S578" s="88">
        <f t="shared" si="542"/>
        <v>0</v>
      </c>
      <c r="T578" s="88">
        <f t="shared" si="546"/>
        <v>0</v>
      </c>
      <c r="U578" s="88">
        <f t="shared" si="547"/>
        <v>1875</v>
      </c>
    </row>
    <row r="579" spans="2:29" x14ac:dyDescent="0.25">
      <c r="B579" s="83">
        <v>565</v>
      </c>
      <c r="C579" s="95" t="s">
        <v>23</v>
      </c>
      <c r="D579" s="103" t="s">
        <v>154</v>
      </c>
      <c r="E579" s="97" t="s">
        <v>279</v>
      </c>
      <c r="F579" s="98" t="s">
        <v>329</v>
      </c>
      <c r="G579" s="99">
        <v>50</v>
      </c>
      <c r="H579" s="99">
        <v>25</v>
      </c>
      <c r="I579" s="100">
        <v>25</v>
      </c>
      <c r="J579" s="99">
        <v>0</v>
      </c>
      <c r="K579" s="99"/>
      <c r="L579" s="99"/>
      <c r="M579" s="99"/>
      <c r="N579" s="99">
        <f t="shared" si="545"/>
        <v>0</v>
      </c>
      <c r="O579" s="99">
        <v>25</v>
      </c>
      <c r="P579" s="99">
        <v>25</v>
      </c>
      <c r="Q579" s="144">
        <f>N579-O579</f>
        <v>-25</v>
      </c>
      <c r="R579" s="99">
        <v>82</v>
      </c>
      <c r="S579" s="99">
        <f t="shared" si="542"/>
        <v>0</v>
      </c>
      <c r="T579" s="99">
        <f t="shared" si="546"/>
        <v>2050</v>
      </c>
      <c r="U579" s="99">
        <f t="shared" si="547"/>
        <v>2050</v>
      </c>
      <c r="V579" s="143" t="s">
        <v>727</v>
      </c>
      <c r="W579" s="143"/>
      <c r="X579" s="143"/>
      <c r="Y579" s="143"/>
      <c r="Z579" s="143"/>
      <c r="AA579" s="143"/>
      <c r="AB579" s="143"/>
      <c r="AC579" s="143"/>
    </row>
    <row r="580" spans="2:29" x14ac:dyDescent="0.25">
      <c r="B580" s="83">
        <v>566</v>
      </c>
      <c r="C580" s="65" t="s">
        <v>7</v>
      </c>
      <c r="D580" s="66" t="s">
        <v>53</v>
      </c>
      <c r="E580" s="67" t="s">
        <v>279</v>
      </c>
      <c r="F580" s="68" t="s">
        <v>329</v>
      </c>
      <c r="G580" s="89">
        <v>0</v>
      </c>
      <c r="H580" s="89">
        <v>0</v>
      </c>
      <c r="I580" s="93">
        <v>0</v>
      </c>
      <c r="J580" s="89">
        <v>0</v>
      </c>
      <c r="K580" s="89">
        <v>0</v>
      </c>
      <c r="L580" s="89">
        <v>0</v>
      </c>
      <c r="M580" s="89">
        <v>0</v>
      </c>
      <c r="N580" s="89">
        <v>0</v>
      </c>
      <c r="O580" s="89">
        <v>0</v>
      </c>
      <c r="P580" s="89">
        <v>0</v>
      </c>
      <c r="R580" s="89"/>
      <c r="S580" s="89">
        <f t="shared" si="542"/>
        <v>0</v>
      </c>
      <c r="T580" s="89">
        <f t="shared" si="546"/>
        <v>0</v>
      </c>
      <c r="U580" s="89">
        <f t="shared" si="547"/>
        <v>0</v>
      </c>
    </row>
    <row r="581" spans="2:29" x14ac:dyDescent="0.25">
      <c r="B581" s="83">
        <v>567</v>
      </c>
      <c r="C581" s="65" t="s">
        <v>23</v>
      </c>
      <c r="D581" s="66" t="s">
        <v>346</v>
      </c>
      <c r="E581" s="67" t="s">
        <v>279</v>
      </c>
      <c r="F581" s="68" t="s">
        <v>329</v>
      </c>
      <c r="G581" s="89">
        <v>25</v>
      </c>
      <c r="H581" s="89">
        <v>0</v>
      </c>
      <c r="I581" s="93">
        <v>0</v>
      </c>
      <c r="J581" s="89">
        <v>0</v>
      </c>
      <c r="K581" s="89">
        <v>0</v>
      </c>
      <c r="L581" s="89">
        <v>0</v>
      </c>
      <c r="M581" s="89">
        <v>0</v>
      </c>
      <c r="N581" s="89">
        <v>0</v>
      </c>
      <c r="O581" s="89">
        <v>0</v>
      </c>
      <c r="P581" s="89">
        <v>0</v>
      </c>
      <c r="Q581" s="41">
        <f t="shared" ref="Q581:Q584" si="548">N581-O581</f>
        <v>0</v>
      </c>
      <c r="R581" s="89"/>
      <c r="S581" s="89">
        <f t="shared" si="542"/>
        <v>0</v>
      </c>
      <c r="T581" s="89">
        <f t="shared" si="546"/>
        <v>0</v>
      </c>
      <c r="U581" s="89">
        <f t="shared" si="547"/>
        <v>0</v>
      </c>
    </row>
    <row r="582" spans="2:29" x14ac:dyDescent="0.25">
      <c r="B582" s="83">
        <v>568</v>
      </c>
      <c r="C582" s="59" t="s">
        <v>23</v>
      </c>
      <c r="D582" s="61" t="s">
        <v>347</v>
      </c>
      <c r="E582" s="55" t="s">
        <v>279</v>
      </c>
      <c r="F582" s="57" t="s">
        <v>329</v>
      </c>
      <c r="G582" s="88">
        <v>0</v>
      </c>
      <c r="H582" s="88">
        <v>25</v>
      </c>
      <c r="I582" s="92">
        <v>0</v>
      </c>
      <c r="J582" s="88">
        <v>0</v>
      </c>
      <c r="K582" s="88">
        <v>0</v>
      </c>
      <c r="L582" s="88">
        <v>0</v>
      </c>
      <c r="M582" s="88">
        <v>0</v>
      </c>
      <c r="N582" s="88">
        <f t="shared" ref="N582" si="549">SUM(L582+M582)</f>
        <v>0</v>
      </c>
      <c r="O582" s="88">
        <v>0</v>
      </c>
      <c r="P582" s="88">
        <v>0</v>
      </c>
      <c r="Q582" s="41">
        <f t="shared" si="548"/>
        <v>0</v>
      </c>
      <c r="R582" s="91">
        <v>76</v>
      </c>
      <c r="S582" s="88">
        <f t="shared" ref="S582:S583" si="550">N582*R582</f>
        <v>0</v>
      </c>
      <c r="T582" s="88">
        <f t="shared" ref="T582:T583" si="551">O582*R582</f>
        <v>0</v>
      </c>
      <c r="U582" s="88">
        <f t="shared" ref="U582:U583" si="552">P582*R582</f>
        <v>0</v>
      </c>
      <c r="V582" s="1" t="s">
        <v>728</v>
      </c>
    </row>
    <row r="583" spans="2:29" x14ac:dyDescent="0.25">
      <c r="B583" s="83">
        <v>569</v>
      </c>
      <c r="C583" s="65" t="s">
        <v>23</v>
      </c>
      <c r="D583" s="66" t="s">
        <v>229</v>
      </c>
      <c r="E583" s="67" t="s">
        <v>279</v>
      </c>
      <c r="F583" s="68" t="s">
        <v>329</v>
      </c>
      <c r="G583" s="89">
        <v>0</v>
      </c>
      <c r="H583" s="89">
        <v>0</v>
      </c>
      <c r="I583" s="93">
        <v>0</v>
      </c>
      <c r="J583" s="89">
        <v>0</v>
      </c>
      <c r="K583" s="89">
        <v>0</v>
      </c>
      <c r="L583" s="89">
        <v>0</v>
      </c>
      <c r="M583" s="89">
        <v>0</v>
      </c>
      <c r="N583" s="89">
        <v>0</v>
      </c>
      <c r="O583" s="89">
        <v>0</v>
      </c>
      <c r="P583" s="89">
        <v>0</v>
      </c>
      <c r="Q583" s="41">
        <f t="shared" si="548"/>
        <v>0</v>
      </c>
      <c r="R583" s="89"/>
      <c r="S583" s="89">
        <f t="shared" si="550"/>
        <v>0</v>
      </c>
      <c r="T583" s="89">
        <f t="shared" si="551"/>
        <v>0</v>
      </c>
      <c r="U583" s="89">
        <f t="shared" si="552"/>
        <v>0</v>
      </c>
    </row>
    <row r="584" spans="2:29" x14ac:dyDescent="0.25">
      <c r="B584" s="83">
        <v>570</v>
      </c>
      <c r="C584" s="59" t="s">
        <v>23</v>
      </c>
      <c r="D584" s="61" t="s">
        <v>87</v>
      </c>
      <c r="E584" s="55" t="s">
        <v>279</v>
      </c>
      <c r="F584" s="57" t="s">
        <v>329</v>
      </c>
      <c r="G584" s="88">
        <v>0</v>
      </c>
      <c r="H584" s="88">
        <v>25</v>
      </c>
      <c r="I584" s="92">
        <v>0</v>
      </c>
      <c r="J584" s="88">
        <v>0</v>
      </c>
      <c r="K584" s="88">
        <v>0</v>
      </c>
      <c r="L584" s="88">
        <v>0</v>
      </c>
      <c r="M584" s="88">
        <v>0</v>
      </c>
      <c r="N584" s="88">
        <f t="shared" ref="N584:N585" si="553">SUM(L584+M584)</f>
        <v>0</v>
      </c>
      <c r="O584" s="88">
        <v>0</v>
      </c>
      <c r="P584" s="88">
        <v>0</v>
      </c>
      <c r="Q584" s="41">
        <f t="shared" si="548"/>
        <v>0</v>
      </c>
      <c r="R584" s="88">
        <v>75</v>
      </c>
      <c r="S584" s="88">
        <f t="shared" ref="S584:S586" si="554">N584*R584</f>
        <v>0</v>
      </c>
      <c r="T584" s="88">
        <f t="shared" ref="T584:T586" si="555">O584*R584</f>
        <v>0</v>
      </c>
      <c r="U584" s="88">
        <f t="shared" ref="U584:U586" si="556">P584*R584</f>
        <v>0</v>
      </c>
      <c r="V584" s="1" t="s">
        <v>728</v>
      </c>
    </row>
    <row r="585" spans="2:29" x14ac:dyDescent="0.25">
      <c r="B585" s="83">
        <v>571</v>
      </c>
      <c r="C585" s="32" t="s">
        <v>7</v>
      </c>
      <c r="D585" s="61" t="s">
        <v>348</v>
      </c>
      <c r="E585" s="30" t="s">
        <v>279</v>
      </c>
      <c r="F585" s="31" t="s">
        <v>329</v>
      </c>
      <c r="G585" s="27"/>
      <c r="H585" s="27"/>
      <c r="I585" s="28">
        <v>50</v>
      </c>
      <c r="J585" s="27">
        <v>50</v>
      </c>
      <c r="K585" s="88">
        <v>0</v>
      </c>
      <c r="L585" s="88">
        <v>0</v>
      </c>
      <c r="M585" s="88">
        <v>0</v>
      </c>
      <c r="N585" s="88">
        <f t="shared" si="553"/>
        <v>0</v>
      </c>
      <c r="O585" s="88">
        <v>50</v>
      </c>
      <c r="P585" s="88">
        <v>50</v>
      </c>
      <c r="R585" s="88">
        <v>94</v>
      </c>
      <c r="S585" s="88">
        <f t="shared" si="554"/>
        <v>0</v>
      </c>
      <c r="T585" s="88">
        <f t="shared" si="555"/>
        <v>4700</v>
      </c>
      <c r="U585" s="88">
        <f t="shared" si="556"/>
        <v>4700</v>
      </c>
    </row>
    <row r="586" spans="2:29" x14ac:dyDescent="0.25">
      <c r="B586" s="83">
        <v>572</v>
      </c>
      <c r="C586" s="36" t="s">
        <v>7</v>
      </c>
      <c r="D586" s="37" t="s">
        <v>116</v>
      </c>
      <c r="E586" s="38" t="s">
        <v>279</v>
      </c>
      <c r="F586" s="39" t="s">
        <v>329</v>
      </c>
      <c r="G586" s="35">
        <v>0</v>
      </c>
      <c r="H586" s="35">
        <v>25</v>
      </c>
      <c r="I586" s="40">
        <v>0</v>
      </c>
      <c r="J586" s="35">
        <v>0</v>
      </c>
      <c r="K586" s="89">
        <v>0</v>
      </c>
      <c r="L586" s="89">
        <v>0</v>
      </c>
      <c r="M586" s="89">
        <v>0</v>
      </c>
      <c r="N586" s="35">
        <v>0</v>
      </c>
      <c r="O586" s="35">
        <v>0</v>
      </c>
      <c r="P586" s="35">
        <v>0</v>
      </c>
      <c r="R586" s="89"/>
      <c r="S586" s="89">
        <f t="shared" si="554"/>
        <v>0</v>
      </c>
      <c r="T586" s="89">
        <f t="shared" si="555"/>
        <v>0</v>
      </c>
      <c r="U586" s="89">
        <f t="shared" si="556"/>
        <v>0</v>
      </c>
    </row>
    <row r="587" spans="2:29" x14ac:dyDescent="0.25">
      <c r="B587" s="83">
        <v>573</v>
      </c>
      <c r="C587" s="95" t="s">
        <v>7</v>
      </c>
      <c r="D587" s="96" t="s">
        <v>126</v>
      </c>
      <c r="E587" s="97" t="s">
        <v>145</v>
      </c>
      <c r="F587" s="98" t="s">
        <v>349</v>
      </c>
      <c r="G587" s="99"/>
      <c r="H587" s="99"/>
      <c r="I587" s="100"/>
      <c r="J587" s="99">
        <v>1</v>
      </c>
      <c r="K587" s="99"/>
      <c r="L587" s="99"/>
      <c r="M587" s="99"/>
      <c r="N587" s="99">
        <f t="shared" ref="N587" si="557">SUM(L587+M587)</f>
        <v>0</v>
      </c>
      <c r="O587" s="99">
        <v>1</v>
      </c>
      <c r="P587" s="99">
        <v>5</v>
      </c>
      <c r="Q587" s="143"/>
      <c r="R587" s="99">
        <v>490</v>
      </c>
      <c r="S587" s="99">
        <f t="shared" ref="S587:S589" si="558">N587*R587</f>
        <v>0</v>
      </c>
      <c r="T587" s="99">
        <f t="shared" ref="T587:T589" si="559">O587*R587</f>
        <v>490</v>
      </c>
      <c r="U587" s="99">
        <f t="shared" ref="U587:U589" si="560">P587*R587</f>
        <v>2450</v>
      </c>
      <c r="V587" s="143" t="s">
        <v>727</v>
      </c>
      <c r="W587" s="143"/>
      <c r="X587" s="143"/>
      <c r="Y587" s="143"/>
      <c r="Z587" s="143"/>
      <c r="AA587" s="143"/>
      <c r="AB587" s="143"/>
      <c r="AC587" s="143"/>
    </row>
    <row r="588" spans="2:29" x14ac:dyDescent="0.25">
      <c r="B588" s="83">
        <v>574</v>
      </c>
      <c r="C588" s="36" t="s">
        <v>23</v>
      </c>
      <c r="D588" s="37" t="s">
        <v>99</v>
      </c>
      <c r="E588" s="38" t="s">
        <v>350</v>
      </c>
      <c r="F588" s="70" t="s">
        <v>351</v>
      </c>
      <c r="G588" s="35">
        <v>0</v>
      </c>
      <c r="H588" s="35">
        <v>0</v>
      </c>
      <c r="I588" s="40">
        <v>0</v>
      </c>
      <c r="J588" s="35">
        <v>0</v>
      </c>
      <c r="K588" s="89">
        <v>0</v>
      </c>
      <c r="L588" s="89">
        <v>0</v>
      </c>
      <c r="M588" s="89">
        <v>0</v>
      </c>
      <c r="N588" s="35">
        <v>0</v>
      </c>
      <c r="O588" s="35">
        <v>0</v>
      </c>
      <c r="P588" s="35">
        <v>0</v>
      </c>
      <c r="Q588" s="41">
        <f>N588-O588</f>
        <v>0</v>
      </c>
      <c r="R588" s="89"/>
      <c r="S588" s="89">
        <f t="shared" si="558"/>
        <v>0</v>
      </c>
      <c r="T588" s="89">
        <f t="shared" si="559"/>
        <v>0</v>
      </c>
      <c r="U588" s="89">
        <f t="shared" si="560"/>
        <v>0</v>
      </c>
    </row>
    <row r="589" spans="2:29" x14ac:dyDescent="0.25">
      <c r="B589" s="83">
        <v>575</v>
      </c>
      <c r="C589" s="36" t="s">
        <v>7</v>
      </c>
      <c r="D589" s="37" t="s">
        <v>132</v>
      </c>
      <c r="E589" s="38" t="s">
        <v>350</v>
      </c>
      <c r="F589" s="70" t="s">
        <v>351</v>
      </c>
      <c r="G589" s="35">
        <v>0</v>
      </c>
      <c r="H589" s="35">
        <v>0</v>
      </c>
      <c r="I589" s="40">
        <v>0</v>
      </c>
      <c r="J589" s="35">
        <v>0</v>
      </c>
      <c r="K589" s="89">
        <v>0</v>
      </c>
      <c r="L589" s="89">
        <v>0</v>
      </c>
      <c r="M589" s="89">
        <v>0</v>
      </c>
      <c r="N589" s="35">
        <v>0</v>
      </c>
      <c r="O589" s="35">
        <v>0</v>
      </c>
      <c r="P589" s="35">
        <v>0</v>
      </c>
      <c r="R589" s="89"/>
      <c r="S589" s="89">
        <f t="shared" si="558"/>
        <v>0</v>
      </c>
      <c r="T589" s="89">
        <f t="shared" si="559"/>
        <v>0</v>
      </c>
      <c r="U589" s="89">
        <f t="shared" si="560"/>
        <v>0</v>
      </c>
    </row>
    <row r="590" spans="2:29" x14ac:dyDescent="0.25">
      <c r="B590" s="83">
        <v>576</v>
      </c>
      <c r="C590" s="32" t="s">
        <v>7</v>
      </c>
      <c r="D590" s="33" t="s">
        <v>8</v>
      </c>
      <c r="E590" s="30" t="s">
        <v>350</v>
      </c>
      <c r="F590" s="58" t="s">
        <v>352</v>
      </c>
      <c r="G590" s="27">
        <v>0</v>
      </c>
      <c r="H590" s="27">
        <v>50</v>
      </c>
      <c r="I590" s="28">
        <v>0</v>
      </c>
      <c r="J590" s="27">
        <v>0</v>
      </c>
      <c r="K590" s="88">
        <v>0</v>
      </c>
      <c r="L590" s="88">
        <v>0</v>
      </c>
      <c r="M590" s="88">
        <v>0</v>
      </c>
      <c r="N590" s="88">
        <f t="shared" ref="N590" si="561">SUM(L590+M590)</f>
        <v>0</v>
      </c>
      <c r="O590" s="27">
        <v>0</v>
      </c>
      <c r="P590" s="27">
        <v>0</v>
      </c>
      <c r="R590" s="91">
        <v>181</v>
      </c>
      <c r="S590" s="88">
        <f t="shared" ref="S590:S591" si="562">N590*R590</f>
        <v>0</v>
      </c>
      <c r="T590" s="88">
        <f t="shared" ref="T590:T591" si="563">O590*R590</f>
        <v>0</v>
      </c>
      <c r="U590" s="88">
        <f t="shared" ref="U590:U591" si="564">P590*R590</f>
        <v>0</v>
      </c>
    </row>
    <row r="591" spans="2:29" x14ac:dyDescent="0.25">
      <c r="B591" s="83">
        <v>577</v>
      </c>
      <c r="C591" s="36" t="s">
        <v>7</v>
      </c>
      <c r="D591" s="37" t="s">
        <v>63</v>
      </c>
      <c r="E591" s="38" t="s">
        <v>350</v>
      </c>
      <c r="F591" s="70" t="s">
        <v>352</v>
      </c>
      <c r="G591" s="35">
        <v>0</v>
      </c>
      <c r="H591" s="35">
        <v>0</v>
      </c>
      <c r="I591" s="40">
        <v>0</v>
      </c>
      <c r="J591" s="35">
        <v>0</v>
      </c>
      <c r="K591" s="89">
        <v>0</v>
      </c>
      <c r="L591" s="89">
        <v>0</v>
      </c>
      <c r="M591" s="89">
        <v>0</v>
      </c>
      <c r="N591" s="35">
        <v>0</v>
      </c>
      <c r="O591" s="35">
        <v>0</v>
      </c>
      <c r="P591" s="35">
        <v>0</v>
      </c>
      <c r="R591" s="89"/>
      <c r="S591" s="89">
        <f t="shared" si="562"/>
        <v>0</v>
      </c>
      <c r="T591" s="89">
        <f t="shared" si="563"/>
        <v>0</v>
      </c>
      <c r="U591" s="89">
        <f t="shared" si="564"/>
        <v>0</v>
      </c>
    </row>
    <row r="592" spans="2:29" x14ac:dyDescent="0.25">
      <c r="B592" s="83">
        <v>578</v>
      </c>
      <c r="C592" s="59" t="s">
        <v>17</v>
      </c>
      <c r="D592" s="61" t="s">
        <v>159</v>
      </c>
      <c r="E592" s="55" t="s">
        <v>350</v>
      </c>
      <c r="F592" s="58" t="s">
        <v>352</v>
      </c>
      <c r="G592" s="88">
        <v>25</v>
      </c>
      <c r="H592" s="88">
        <v>25</v>
      </c>
      <c r="I592" s="92">
        <v>0</v>
      </c>
      <c r="J592" s="88">
        <v>25</v>
      </c>
      <c r="K592" s="88">
        <v>0</v>
      </c>
      <c r="L592" s="88">
        <v>0</v>
      </c>
      <c r="M592" s="88">
        <v>0</v>
      </c>
      <c r="N592" s="88">
        <f t="shared" ref="N592" si="565">SUM(L592+M592)</f>
        <v>0</v>
      </c>
      <c r="O592" s="88">
        <v>25</v>
      </c>
      <c r="P592" s="88">
        <v>0</v>
      </c>
      <c r="R592" s="91">
        <v>181</v>
      </c>
      <c r="S592" s="88">
        <f t="shared" ref="S592:S593" si="566">N592*R592</f>
        <v>0</v>
      </c>
      <c r="T592" s="88">
        <f t="shared" ref="T592:T593" si="567">O592*R592</f>
        <v>4525</v>
      </c>
      <c r="U592" s="88">
        <f t="shared" ref="U592:U593" si="568">P592*R592</f>
        <v>0</v>
      </c>
    </row>
    <row r="593" spans="2:29" x14ac:dyDescent="0.25">
      <c r="B593" s="83">
        <v>579</v>
      </c>
      <c r="C593" s="36" t="s">
        <v>23</v>
      </c>
      <c r="D593" s="37" t="s">
        <v>203</v>
      </c>
      <c r="E593" s="38" t="s">
        <v>350</v>
      </c>
      <c r="F593" s="70" t="s">
        <v>353</v>
      </c>
      <c r="G593" s="35">
        <v>0</v>
      </c>
      <c r="H593" s="35">
        <v>0</v>
      </c>
      <c r="I593" s="40">
        <v>0</v>
      </c>
      <c r="J593" s="35">
        <v>0</v>
      </c>
      <c r="K593" s="89">
        <v>0</v>
      </c>
      <c r="L593" s="89">
        <v>0</v>
      </c>
      <c r="M593" s="89">
        <v>0</v>
      </c>
      <c r="N593" s="35">
        <v>0</v>
      </c>
      <c r="O593" s="35">
        <v>0</v>
      </c>
      <c r="P593" s="35">
        <v>0</v>
      </c>
      <c r="Q593" s="41">
        <f>N593-O593</f>
        <v>0</v>
      </c>
      <c r="R593" s="89"/>
      <c r="S593" s="89">
        <f t="shared" si="566"/>
        <v>0</v>
      </c>
      <c r="T593" s="89">
        <f t="shared" si="567"/>
        <v>0</v>
      </c>
      <c r="U593" s="89">
        <f t="shared" si="568"/>
        <v>0</v>
      </c>
    </row>
    <row r="594" spans="2:29" x14ac:dyDescent="0.25">
      <c r="B594" s="83">
        <v>580</v>
      </c>
      <c r="C594" s="59" t="s">
        <v>7</v>
      </c>
      <c r="D594" s="61" t="s">
        <v>8</v>
      </c>
      <c r="E594" s="55" t="s">
        <v>350</v>
      </c>
      <c r="F594" s="58" t="s">
        <v>353</v>
      </c>
      <c r="G594" s="88">
        <v>0</v>
      </c>
      <c r="H594" s="88">
        <v>25</v>
      </c>
      <c r="I594" s="92">
        <v>0</v>
      </c>
      <c r="J594" s="88">
        <v>0</v>
      </c>
      <c r="K594" s="88">
        <v>0</v>
      </c>
      <c r="L594" s="88">
        <v>0</v>
      </c>
      <c r="M594" s="88">
        <v>0</v>
      </c>
      <c r="N594" s="88">
        <f t="shared" ref="N594" si="569">SUM(L594+M594)</f>
        <v>0</v>
      </c>
      <c r="O594" s="88">
        <v>0</v>
      </c>
      <c r="P594" s="88">
        <v>0</v>
      </c>
      <c r="R594" s="91">
        <v>206</v>
      </c>
      <c r="S594" s="88">
        <f t="shared" ref="S594:S598" si="570">N594*R594</f>
        <v>0</v>
      </c>
      <c r="T594" s="88">
        <f t="shared" ref="T594:T598" si="571">O594*R594</f>
        <v>0</v>
      </c>
      <c r="U594" s="88">
        <f t="shared" ref="U594:U598" si="572">P594*R594</f>
        <v>0</v>
      </c>
    </row>
    <row r="595" spans="2:29" x14ac:dyDescent="0.25">
      <c r="B595" s="83">
        <v>581</v>
      </c>
      <c r="C595" s="36" t="s">
        <v>7</v>
      </c>
      <c r="D595" s="37" t="s">
        <v>52</v>
      </c>
      <c r="E595" s="38" t="s">
        <v>350</v>
      </c>
      <c r="F595" s="70" t="s">
        <v>353</v>
      </c>
      <c r="G595" s="35">
        <v>0</v>
      </c>
      <c r="H595" s="35">
        <v>0</v>
      </c>
      <c r="I595" s="40">
        <v>0</v>
      </c>
      <c r="J595" s="35">
        <v>0</v>
      </c>
      <c r="K595" s="89">
        <v>0</v>
      </c>
      <c r="L595" s="89">
        <v>0</v>
      </c>
      <c r="M595" s="89">
        <v>0</v>
      </c>
      <c r="N595" s="35">
        <v>0</v>
      </c>
      <c r="O595" s="35">
        <v>0</v>
      </c>
      <c r="P595" s="35">
        <v>0</v>
      </c>
      <c r="R595" s="89"/>
      <c r="S595" s="89">
        <f t="shared" si="570"/>
        <v>0</v>
      </c>
      <c r="T595" s="89">
        <f t="shared" si="571"/>
        <v>0</v>
      </c>
      <c r="U595" s="89">
        <f t="shared" si="572"/>
        <v>0</v>
      </c>
    </row>
    <row r="596" spans="2:29" x14ac:dyDescent="0.25">
      <c r="B596" s="83">
        <v>582</v>
      </c>
      <c r="C596" s="65" t="s">
        <v>7</v>
      </c>
      <c r="D596" s="66" t="s">
        <v>132</v>
      </c>
      <c r="E596" s="67" t="s">
        <v>350</v>
      </c>
      <c r="F596" s="70" t="s">
        <v>353</v>
      </c>
      <c r="G596" s="89">
        <v>0</v>
      </c>
      <c r="H596" s="89">
        <v>0</v>
      </c>
      <c r="I596" s="93">
        <v>0</v>
      </c>
      <c r="J596" s="89">
        <v>0</v>
      </c>
      <c r="K596" s="89">
        <v>0</v>
      </c>
      <c r="L596" s="89">
        <v>0</v>
      </c>
      <c r="M596" s="89">
        <v>0</v>
      </c>
      <c r="N596" s="89">
        <v>0</v>
      </c>
      <c r="O596" s="89">
        <v>0</v>
      </c>
      <c r="P596" s="89">
        <v>0</v>
      </c>
      <c r="R596" s="89"/>
      <c r="S596" s="89">
        <f t="shared" si="570"/>
        <v>0</v>
      </c>
      <c r="T596" s="89">
        <f t="shared" si="571"/>
        <v>0</v>
      </c>
      <c r="U596" s="89">
        <f t="shared" si="572"/>
        <v>0</v>
      </c>
    </row>
    <row r="597" spans="2:29" x14ac:dyDescent="0.25">
      <c r="B597" s="83">
        <v>583</v>
      </c>
      <c r="C597" s="36" t="s">
        <v>7</v>
      </c>
      <c r="D597" s="37" t="s">
        <v>65</v>
      </c>
      <c r="E597" s="38" t="s">
        <v>350</v>
      </c>
      <c r="F597" s="70" t="s">
        <v>354</v>
      </c>
      <c r="G597" s="35">
        <v>0</v>
      </c>
      <c r="H597" s="35">
        <v>0</v>
      </c>
      <c r="I597" s="40">
        <v>0</v>
      </c>
      <c r="J597" s="35">
        <v>0</v>
      </c>
      <c r="K597" s="89">
        <v>0</v>
      </c>
      <c r="L597" s="89">
        <v>0</v>
      </c>
      <c r="M597" s="89">
        <v>0</v>
      </c>
      <c r="N597" s="35">
        <v>0</v>
      </c>
      <c r="O597" s="35">
        <v>0</v>
      </c>
      <c r="P597" s="35">
        <v>0</v>
      </c>
      <c r="R597" s="89"/>
      <c r="S597" s="89">
        <f t="shared" si="570"/>
        <v>0</v>
      </c>
      <c r="T597" s="89">
        <f t="shared" si="571"/>
        <v>0</v>
      </c>
      <c r="U597" s="89">
        <f t="shared" si="572"/>
        <v>0</v>
      </c>
    </row>
    <row r="598" spans="2:29" x14ac:dyDescent="0.25">
      <c r="B598" s="83">
        <v>584</v>
      </c>
      <c r="C598" s="65" t="s">
        <v>23</v>
      </c>
      <c r="D598" s="66" t="s">
        <v>180</v>
      </c>
      <c r="E598" s="67" t="s">
        <v>350</v>
      </c>
      <c r="F598" s="68" t="s">
        <v>355</v>
      </c>
      <c r="G598" s="89">
        <v>0</v>
      </c>
      <c r="H598" s="89">
        <v>0</v>
      </c>
      <c r="I598" s="93">
        <v>0</v>
      </c>
      <c r="J598" s="89">
        <v>0</v>
      </c>
      <c r="K598" s="89">
        <v>0</v>
      </c>
      <c r="L598" s="89">
        <v>0</v>
      </c>
      <c r="M598" s="89">
        <v>0</v>
      </c>
      <c r="N598" s="89">
        <v>0</v>
      </c>
      <c r="O598" s="89">
        <v>0</v>
      </c>
      <c r="P598" s="89">
        <v>0</v>
      </c>
      <c r="Q598" s="41">
        <f t="shared" ref="Q598:Q600" si="573">N598-O598</f>
        <v>0</v>
      </c>
      <c r="R598" s="89"/>
      <c r="S598" s="89">
        <f t="shared" si="570"/>
        <v>0</v>
      </c>
      <c r="T598" s="89">
        <f t="shared" si="571"/>
        <v>0</v>
      </c>
      <c r="U598" s="89">
        <f t="shared" si="572"/>
        <v>0</v>
      </c>
    </row>
    <row r="599" spans="2:29" x14ac:dyDescent="0.25">
      <c r="B599" s="83">
        <v>585</v>
      </c>
      <c r="C599" s="59" t="s">
        <v>23</v>
      </c>
      <c r="D599" s="61" t="s">
        <v>147</v>
      </c>
      <c r="E599" s="55" t="s">
        <v>350</v>
      </c>
      <c r="F599" s="57" t="s">
        <v>355</v>
      </c>
      <c r="G599" s="88">
        <v>20</v>
      </c>
      <c r="H599" s="88">
        <v>0</v>
      </c>
      <c r="I599" s="92">
        <v>0</v>
      </c>
      <c r="J599" s="88">
        <v>20</v>
      </c>
      <c r="K599" s="88">
        <v>0</v>
      </c>
      <c r="L599" s="88">
        <v>0</v>
      </c>
      <c r="M599" s="88">
        <v>0</v>
      </c>
      <c r="N599" s="88">
        <f t="shared" ref="N599:N600" si="574">SUM(L599+M599)</f>
        <v>0</v>
      </c>
      <c r="O599" s="88">
        <v>20</v>
      </c>
      <c r="P599" s="88">
        <v>20</v>
      </c>
      <c r="Q599" s="41">
        <f t="shared" si="573"/>
        <v>-20</v>
      </c>
      <c r="R599" s="88">
        <v>80</v>
      </c>
      <c r="S599" s="88">
        <f t="shared" ref="S599:S606" si="575">N599*R599</f>
        <v>0</v>
      </c>
      <c r="T599" s="88">
        <f t="shared" ref="T599:T606" si="576">O599*R599</f>
        <v>1600</v>
      </c>
      <c r="U599" s="88">
        <f t="shared" ref="U599:U606" si="577">P599*R599</f>
        <v>1600</v>
      </c>
      <c r="V599" s="1" t="s">
        <v>727</v>
      </c>
    </row>
    <row r="600" spans="2:29" x14ac:dyDescent="0.25">
      <c r="B600" s="83">
        <v>586</v>
      </c>
      <c r="C600" s="95" t="s">
        <v>23</v>
      </c>
      <c r="D600" s="96" t="s">
        <v>356</v>
      </c>
      <c r="E600" s="97" t="s">
        <v>350</v>
      </c>
      <c r="F600" s="104" t="s">
        <v>357</v>
      </c>
      <c r="G600" s="99">
        <v>160</v>
      </c>
      <c r="H600" s="99">
        <v>60</v>
      </c>
      <c r="I600" s="100">
        <v>0</v>
      </c>
      <c r="J600" s="99">
        <v>100</v>
      </c>
      <c r="K600" s="99"/>
      <c r="L600" s="99"/>
      <c r="M600" s="99"/>
      <c r="N600" s="99">
        <f t="shared" si="574"/>
        <v>0</v>
      </c>
      <c r="O600" s="99">
        <v>120</v>
      </c>
      <c r="P600" s="99">
        <v>100</v>
      </c>
      <c r="Q600" s="144">
        <f t="shared" si="573"/>
        <v>-120</v>
      </c>
      <c r="R600" s="99">
        <v>98</v>
      </c>
      <c r="S600" s="99">
        <f t="shared" si="575"/>
        <v>0</v>
      </c>
      <c r="T600" s="99">
        <f t="shared" si="576"/>
        <v>11760</v>
      </c>
      <c r="U600" s="99">
        <f t="shared" si="577"/>
        <v>9800</v>
      </c>
      <c r="V600" s="143" t="s">
        <v>727</v>
      </c>
      <c r="W600" s="143"/>
      <c r="X600" s="143"/>
      <c r="Y600" s="143"/>
      <c r="Z600" s="143"/>
      <c r="AA600" s="143"/>
      <c r="AB600" s="143"/>
      <c r="AC600" s="143"/>
    </row>
    <row r="601" spans="2:29" x14ac:dyDescent="0.25">
      <c r="B601" s="83">
        <v>587</v>
      </c>
      <c r="C601" s="65" t="s">
        <v>7</v>
      </c>
      <c r="D601" s="66" t="s">
        <v>63</v>
      </c>
      <c r="E601" s="67" t="s">
        <v>350</v>
      </c>
      <c r="F601" s="68" t="s">
        <v>358</v>
      </c>
      <c r="G601" s="89">
        <v>0</v>
      </c>
      <c r="H601" s="89">
        <v>0</v>
      </c>
      <c r="I601" s="93">
        <v>0</v>
      </c>
      <c r="J601" s="89">
        <v>0</v>
      </c>
      <c r="K601" s="89">
        <v>0</v>
      </c>
      <c r="L601" s="89">
        <v>0</v>
      </c>
      <c r="M601" s="89">
        <v>0</v>
      </c>
      <c r="N601" s="89">
        <v>0</v>
      </c>
      <c r="O601" s="89">
        <v>0</v>
      </c>
      <c r="P601" s="89">
        <v>0</v>
      </c>
      <c r="R601" s="89"/>
      <c r="S601" s="89">
        <f t="shared" si="575"/>
        <v>0</v>
      </c>
      <c r="T601" s="89">
        <f t="shared" si="576"/>
        <v>0</v>
      </c>
      <c r="U601" s="89">
        <f t="shared" si="577"/>
        <v>0</v>
      </c>
    </row>
    <row r="602" spans="2:29" x14ac:dyDescent="0.25">
      <c r="B602" s="83">
        <v>588</v>
      </c>
      <c r="C602" s="65" t="s">
        <v>7</v>
      </c>
      <c r="D602" s="66" t="s">
        <v>163</v>
      </c>
      <c r="E602" s="67" t="s">
        <v>350</v>
      </c>
      <c r="F602" s="68" t="s">
        <v>359</v>
      </c>
      <c r="G602" s="89">
        <v>0</v>
      </c>
      <c r="H602" s="89">
        <v>0</v>
      </c>
      <c r="I602" s="93">
        <v>0</v>
      </c>
      <c r="J602" s="89">
        <v>0</v>
      </c>
      <c r="K602" s="89">
        <v>0</v>
      </c>
      <c r="L602" s="89">
        <v>0</v>
      </c>
      <c r="M602" s="89">
        <v>0</v>
      </c>
      <c r="N602" s="89">
        <v>0</v>
      </c>
      <c r="O602" s="89">
        <v>0</v>
      </c>
      <c r="P602" s="89">
        <v>0</v>
      </c>
      <c r="R602" s="89"/>
      <c r="S602" s="89">
        <f t="shared" si="575"/>
        <v>0</v>
      </c>
      <c r="T602" s="89">
        <f t="shared" si="576"/>
        <v>0</v>
      </c>
      <c r="U602" s="89">
        <f t="shared" si="577"/>
        <v>0</v>
      </c>
    </row>
    <row r="603" spans="2:29" x14ac:dyDescent="0.25">
      <c r="B603" s="83">
        <v>589</v>
      </c>
      <c r="C603" s="65" t="s">
        <v>23</v>
      </c>
      <c r="D603" s="66" t="s">
        <v>215</v>
      </c>
      <c r="E603" s="67" t="s">
        <v>350</v>
      </c>
      <c r="F603" s="68" t="s">
        <v>359</v>
      </c>
      <c r="G603" s="89">
        <v>40</v>
      </c>
      <c r="H603" s="89">
        <v>0</v>
      </c>
      <c r="I603" s="93">
        <v>0</v>
      </c>
      <c r="J603" s="89">
        <v>0</v>
      </c>
      <c r="K603" s="89">
        <v>0</v>
      </c>
      <c r="L603" s="89">
        <v>0</v>
      </c>
      <c r="M603" s="89">
        <v>0</v>
      </c>
      <c r="N603" s="89">
        <v>0</v>
      </c>
      <c r="O603" s="89">
        <v>0</v>
      </c>
      <c r="P603" s="89">
        <v>0</v>
      </c>
      <c r="Q603" s="41">
        <f t="shared" ref="Q603:Q605" si="578">N603-O603</f>
        <v>0</v>
      </c>
      <c r="R603" s="89"/>
      <c r="S603" s="89">
        <f t="shared" si="575"/>
        <v>0</v>
      </c>
      <c r="T603" s="89">
        <f t="shared" si="576"/>
        <v>0</v>
      </c>
      <c r="U603" s="89">
        <f t="shared" si="577"/>
        <v>0</v>
      </c>
    </row>
    <row r="604" spans="2:29" x14ac:dyDescent="0.25">
      <c r="B604" s="83">
        <v>590</v>
      </c>
      <c r="C604" s="65" t="s">
        <v>23</v>
      </c>
      <c r="D604" s="66" t="s">
        <v>150</v>
      </c>
      <c r="E604" s="67" t="s">
        <v>350</v>
      </c>
      <c r="F604" s="68" t="s">
        <v>359</v>
      </c>
      <c r="G604" s="89">
        <v>0</v>
      </c>
      <c r="H604" s="89">
        <v>0</v>
      </c>
      <c r="I604" s="93">
        <v>0</v>
      </c>
      <c r="J604" s="89">
        <v>0</v>
      </c>
      <c r="K604" s="89">
        <v>0</v>
      </c>
      <c r="L604" s="89">
        <v>0</v>
      </c>
      <c r="M604" s="89">
        <v>0</v>
      </c>
      <c r="N604" s="89">
        <v>0</v>
      </c>
      <c r="O604" s="89">
        <v>0</v>
      </c>
      <c r="P604" s="89">
        <v>0</v>
      </c>
      <c r="Q604" s="41">
        <f t="shared" si="578"/>
        <v>0</v>
      </c>
      <c r="R604" s="89"/>
      <c r="S604" s="89">
        <f t="shared" si="575"/>
        <v>0</v>
      </c>
      <c r="T604" s="89">
        <f t="shared" si="576"/>
        <v>0</v>
      </c>
      <c r="U604" s="89">
        <f t="shared" si="577"/>
        <v>0</v>
      </c>
    </row>
    <row r="605" spans="2:29" x14ac:dyDescent="0.25">
      <c r="B605" s="83">
        <v>591</v>
      </c>
      <c r="C605" s="36" t="s">
        <v>23</v>
      </c>
      <c r="D605" s="37" t="s">
        <v>147</v>
      </c>
      <c r="E605" s="38" t="s">
        <v>350</v>
      </c>
      <c r="F605" s="70" t="s">
        <v>360</v>
      </c>
      <c r="G605" s="35">
        <v>0</v>
      </c>
      <c r="H605" s="35">
        <v>0</v>
      </c>
      <c r="I605" s="40">
        <v>0</v>
      </c>
      <c r="J605" s="35">
        <v>0</v>
      </c>
      <c r="K605" s="89">
        <v>0</v>
      </c>
      <c r="L605" s="89">
        <v>0</v>
      </c>
      <c r="M605" s="89">
        <v>0</v>
      </c>
      <c r="N605" s="35">
        <v>0</v>
      </c>
      <c r="O605" s="35">
        <v>0</v>
      </c>
      <c r="P605" s="35">
        <v>0</v>
      </c>
      <c r="Q605" s="41">
        <f t="shared" si="578"/>
        <v>0</v>
      </c>
      <c r="R605" s="89"/>
      <c r="S605" s="89">
        <f t="shared" si="575"/>
        <v>0</v>
      </c>
      <c r="T605" s="89">
        <f t="shared" si="576"/>
        <v>0</v>
      </c>
      <c r="U605" s="89">
        <f t="shared" si="577"/>
        <v>0</v>
      </c>
    </row>
    <row r="606" spans="2:29" x14ac:dyDescent="0.25">
      <c r="B606" s="83">
        <v>592</v>
      </c>
      <c r="C606" s="65" t="s">
        <v>7</v>
      </c>
      <c r="D606" s="66" t="s">
        <v>165</v>
      </c>
      <c r="E606" s="67" t="s">
        <v>350</v>
      </c>
      <c r="F606" s="70" t="s">
        <v>360</v>
      </c>
      <c r="G606" s="89">
        <v>0</v>
      </c>
      <c r="H606" s="89">
        <v>0</v>
      </c>
      <c r="I606" s="93">
        <v>0</v>
      </c>
      <c r="J606" s="89">
        <v>0</v>
      </c>
      <c r="K606" s="89">
        <v>0</v>
      </c>
      <c r="L606" s="89">
        <v>0</v>
      </c>
      <c r="M606" s="89">
        <v>0</v>
      </c>
      <c r="N606" s="89">
        <v>0</v>
      </c>
      <c r="O606" s="89">
        <v>0</v>
      </c>
      <c r="P606" s="89">
        <v>0</v>
      </c>
      <c r="R606" s="89"/>
      <c r="S606" s="89">
        <f t="shared" si="575"/>
        <v>0</v>
      </c>
      <c r="T606" s="89">
        <f t="shared" si="576"/>
        <v>0</v>
      </c>
      <c r="U606" s="89">
        <f t="shared" si="577"/>
        <v>0</v>
      </c>
    </row>
    <row r="607" spans="2:29" x14ac:dyDescent="0.25">
      <c r="B607" s="83">
        <v>593</v>
      </c>
      <c r="C607" s="32" t="s">
        <v>7</v>
      </c>
      <c r="D607" s="33" t="s">
        <v>38</v>
      </c>
      <c r="E607" s="30" t="s">
        <v>350</v>
      </c>
      <c r="F607" s="58" t="s">
        <v>360</v>
      </c>
      <c r="G607" s="27">
        <v>0</v>
      </c>
      <c r="H607" s="27">
        <v>40</v>
      </c>
      <c r="I607" s="28">
        <v>0</v>
      </c>
      <c r="J607" s="27">
        <v>0</v>
      </c>
      <c r="K607" s="88">
        <v>0</v>
      </c>
      <c r="L607" s="88">
        <v>0</v>
      </c>
      <c r="M607" s="88">
        <v>0</v>
      </c>
      <c r="N607" s="88">
        <f t="shared" ref="N607:N608" si="579">SUM(L607+M607)</f>
        <v>0</v>
      </c>
      <c r="O607" s="27">
        <v>0</v>
      </c>
      <c r="P607" s="27">
        <v>0</v>
      </c>
      <c r="R607" s="88">
        <v>68</v>
      </c>
      <c r="S607" s="88">
        <f t="shared" ref="S607:S610" si="580">N607*R607</f>
        <v>0</v>
      </c>
      <c r="T607" s="88">
        <f t="shared" ref="T607:T610" si="581">O607*R607</f>
        <v>0</v>
      </c>
      <c r="U607" s="88">
        <f t="shared" ref="U607:U610" si="582">P607*R607</f>
        <v>0</v>
      </c>
    </row>
    <row r="608" spans="2:29" x14ac:dyDescent="0.25">
      <c r="B608" s="83">
        <v>594</v>
      </c>
      <c r="C608" s="95" t="s">
        <v>23</v>
      </c>
      <c r="D608" s="96" t="s">
        <v>356</v>
      </c>
      <c r="E608" s="97" t="s">
        <v>350</v>
      </c>
      <c r="F608" s="104" t="s">
        <v>360</v>
      </c>
      <c r="G608" s="99">
        <v>160</v>
      </c>
      <c r="H608" s="99">
        <v>40</v>
      </c>
      <c r="I608" s="100">
        <v>20</v>
      </c>
      <c r="J608" s="99">
        <v>80</v>
      </c>
      <c r="K608" s="99"/>
      <c r="L608" s="99"/>
      <c r="M608" s="99"/>
      <c r="N608" s="99">
        <f t="shared" si="579"/>
        <v>0</v>
      </c>
      <c r="O608" s="99">
        <v>100</v>
      </c>
      <c r="P608" s="99">
        <v>80</v>
      </c>
      <c r="Q608" s="144">
        <f t="shared" ref="Q608:Q609" si="583">N608-O608</f>
        <v>-100</v>
      </c>
      <c r="R608" s="99">
        <v>89</v>
      </c>
      <c r="S608" s="99">
        <f t="shared" si="580"/>
        <v>0</v>
      </c>
      <c r="T608" s="99">
        <f t="shared" si="581"/>
        <v>8900</v>
      </c>
      <c r="U608" s="99">
        <f t="shared" si="582"/>
        <v>7120</v>
      </c>
      <c r="V608" s="143" t="s">
        <v>727</v>
      </c>
      <c r="W608" s="143"/>
      <c r="X608" s="143"/>
      <c r="Y608" s="143"/>
      <c r="Z608" s="143"/>
      <c r="AA608" s="143"/>
      <c r="AB608" s="143"/>
      <c r="AC608" s="143"/>
    </row>
    <row r="609" spans="2:29" x14ac:dyDescent="0.25">
      <c r="B609" s="83">
        <v>595</v>
      </c>
      <c r="C609" s="65" t="s">
        <v>23</v>
      </c>
      <c r="D609" s="66" t="s">
        <v>361</v>
      </c>
      <c r="E609" s="67" t="s">
        <v>350</v>
      </c>
      <c r="F609" s="70" t="s">
        <v>360</v>
      </c>
      <c r="G609" s="89">
        <v>0</v>
      </c>
      <c r="H609" s="89">
        <v>0</v>
      </c>
      <c r="I609" s="93">
        <v>0</v>
      </c>
      <c r="J609" s="89">
        <v>0</v>
      </c>
      <c r="K609" s="89">
        <v>0</v>
      </c>
      <c r="L609" s="89">
        <v>0</v>
      </c>
      <c r="M609" s="89">
        <v>0</v>
      </c>
      <c r="N609" s="89">
        <v>0</v>
      </c>
      <c r="O609" s="89">
        <v>0</v>
      </c>
      <c r="P609" s="89">
        <v>0</v>
      </c>
      <c r="Q609" s="41">
        <f t="shared" si="583"/>
        <v>0</v>
      </c>
      <c r="R609" s="89"/>
      <c r="S609" s="89">
        <f t="shared" si="580"/>
        <v>0</v>
      </c>
      <c r="T609" s="89">
        <f t="shared" si="581"/>
        <v>0</v>
      </c>
      <c r="U609" s="89">
        <f t="shared" si="582"/>
        <v>0</v>
      </c>
    </row>
    <row r="610" spans="2:29" x14ac:dyDescent="0.25">
      <c r="B610" s="83">
        <v>596</v>
      </c>
      <c r="C610" s="36" t="s">
        <v>7</v>
      </c>
      <c r="D610" s="37" t="s">
        <v>132</v>
      </c>
      <c r="E610" s="38" t="s">
        <v>350</v>
      </c>
      <c r="F610" s="70" t="s">
        <v>360</v>
      </c>
      <c r="G610" s="35">
        <v>0</v>
      </c>
      <c r="H610" s="35">
        <v>0</v>
      </c>
      <c r="I610" s="40">
        <v>0</v>
      </c>
      <c r="J610" s="35">
        <v>0</v>
      </c>
      <c r="K610" s="89">
        <v>0</v>
      </c>
      <c r="L610" s="89">
        <v>0</v>
      </c>
      <c r="M610" s="89">
        <v>0</v>
      </c>
      <c r="N610" s="35">
        <v>0</v>
      </c>
      <c r="O610" s="35">
        <v>0</v>
      </c>
      <c r="P610" s="35">
        <v>0</v>
      </c>
      <c r="R610" s="89"/>
      <c r="S610" s="89">
        <f t="shared" si="580"/>
        <v>0</v>
      </c>
      <c r="T610" s="89">
        <f t="shared" si="581"/>
        <v>0</v>
      </c>
      <c r="U610" s="89">
        <f t="shared" si="582"/>
        <v>0</v>
      </c>
    </row>
    <row r="611" spans="2:29" x14ac:dyDescent="0.25">
      <c r="B611" s="83">
        <v>597</v>
      </c>
      <c r="C611" s="59" t="s">
        <v>23</v>
      </c>
      <c r="D611" s="61" t="s">
        <v>147</v>
      </c>
      <c r="E611" s="55" t="s">
        <v>350</v>
      </c>
      <c r="F611" s="57" t="s">
        <v>362</v>
      </c>
      <c r="G611" s="88">
        <v>0</v>
      </c>
      <c r="H611" s="88">
        <v>20</v>
      </c>
      <c r="I611" s="92">
        <v>0</v>
      </c>
      <c r="J611" s="88">
        <v>0</v>
      </c>
      <c r="K611" s="88">
        <v>0</v>
      </c>
      <c r="L611" s="88">
        <v>0</v>
      </c>
      <c r="M611" s="88">
        <v>0</v>
      </c>
      <c r="N611" s="88">
        <f t="shared" ref="N611" si="584">SUM(L611+M611)</f>
        <v>0</v>
      </c>
      <c r="O611" s="88">
        <v>20</v>
      </c>
      <c r="P611" s="88">
        <v>0</v>
      </c>
      <c r="Q611" s="41">
        <f t="shared" ref="Q611:Q614" si="585">N611-O611</f>
        <v>-20</v>
      </c>
      <c r="R611" s="88">
        <v>79</v>
      </c>
      <c r="S611" s="88">
        <f t="shared" ref="S611:S615" si="586">N611*R611</f>
        <v>0</v>
      </c>
      <c r="T611" s="88">
        <f t="shared" ref="T611:T615" si="587">O611*R611</f>
        <v>1580</v>
      </c>
      <c r="U611" s="88">
        <f t="shared" ref="U611:U615" si="588">P611*R611</f>
        <v>0</v>
      </c>
      <c r="V611" s="1" t="s">
        <v>728</v>
      </c>
    </row>
    <row r="612" spans="2:29" x14ac:dyDescent="0.25">
      <c r="B612" s="83">
        <v>598</v>
      </c>
      <c r="C612" s="65" t="s">
        <v>23</v>
      </c>
      <c r="D612" s="66" t="s">
        <v>356</v>
      </c>
      <c r="E612" s="67" t="s">
        <v>350</v>
      </c>
      <c r="F612" s="70" t="s">
        <v>363</v>
      </c>
      <c r="G612" s="89">
        <v>0</v>
      </c>
      <c r="H612" s="89">
        <v>0</v>
      </c>
      <c r="I612" s="93">
        <v>0</v>
      </c>
      <c r="J612" s="89">
        <v>0</v>
      </c>
      <c r="K612" s="89">
        <v>0</v>
      </c>
      <c r="L612" s="89">
        <v>0</v>
      </c>
      <c r="M612" s="89">
        <v>0</v>
      </c>
      <c r="N612" s="89">
        <v>0</v>
      </c>
      <c r="O612" s="89">
        <v>0</v>
      </c>
      <c r="P612" s="89">
        <v>0</v>
      </c>
      <c r="Q612" s="41">
        <f t="shared" si="585"/>
        <v>0</v>
      </c>
      <c r="R612" s="89"/>
      <c r="S612" s="89">
        <f t="shared" si="586"/>
        <v>0</v>
      </c>
      <c r="T612" s="89">
        <f t="shared" si="587"/>
        <v>0</v>
      </c>
      <c r="U612" s="89">
        <f t="shared" si="588"/>
        <v>0</v>
      </c>
    </row>
    <row r="613" spans="2:29" x14ac:dyDescent="0.25">
      <c r="B613" s="83">
        <v>599</v>
      </c>
      <c r="C613" s="36" t="s">
        <v>23</v>
      </c>
      <c r="D613" s="37" t="s">
        <v>361</v>
      </c>
      <c r="E613" s="38" t="s">
        <v>350</v>
      </c>
      <c r="F613" s="70" t="s">
        <v>363</v>
      </c>
      <c r="G613" s="35">
        <v>0</v>
      </c>
      <c r="H613" s="35">
        <v>0</v>
      </c>
      <c r="I613" s="40">
        <v>0</v>
      </c>
      <c r="J613" s="35">
        <v>0</v>
      </c>
      <c r="K613" s="89">
        <v>0</v>
      </c>
      <c r="L613" s="89">
        <v>0</v>
      </c>
      <c r="M613" s="89">
        <v>0</v>
      </c>
      <c r="N613" s="35">
        <v>0</v>
      </c>
      <c r="O613" s="35">
        <v>0</v>
      </c>
      <c r="P613" s="35">
        <v>0</v>
      </c>
      <c r="Q613" s="41">
        <f t="shared" si="585"/>
        <v>0</v>
      </c>
      <c r="R613" s="89"/>
      <c r="S613" s="89">
        <f t="shared" si="586"/>
        <v>0</v>
      </c>
      <c r="T613" s="89">
        <f t="shared" si="587"/>
        <v>0</v>
      </c>
      <c r="U613" s="89">
        <f t="shared" si="588"/>
        <v>0</v>
      </c>
    </row>
    <row r="614" spans="2:29" x14ac:dyDescent="0.25">
      <c r="B614" s="83">
        <v>600</v>
      </c>
      <c r="C614" s="65" t="s">
        <v>23</v>
      </c>
      <c r="D614" s="73" t="s">
        <v>280</v>
      </c>
      <c r="E614" s="67" t="s">
        <v>350</v>
      </c>
      <c r="F614" s="70" t="s">
        <v>364</v>
      </c>
      <c r="G614" s="89">
        <v>0</v>
      </c>
      <c r="H614" s="89">
        <v>0</v>
      </c>
      <c r="I614" s="93">
        <v>0</v>
      </c>
      <c r="J614" s="89">
        <v>0</v>
      </c>
      <c r="K614" s="89">
        <v>0</v>
      </c>
      <c r="L614" s="89">
        <v>0</v>
      </c>
      <c r="M614" s="89">
        <v>0</v>
      </c>
      <c r="N614" s="89">
        <v>0</v>
      </c>
      <c r="O614" s="89">
        <v>0</v>
      </c>
      <c r="P614" s="89">
        <v>0</v>
      </c>
      <c r="Q614" s="41">
        <f t="shared" si="585"/>
        <v>0</v>
      </c>
      <c r="R614" s="89"/>
      <c r="S614" s="89">
        <f t="shared" si="586"/>
        <v>0</v>
      </c>
      <c r="T614" s="89">
        <f t="shared" si="587"/>
        <v>0</v>
      </c>
      <c r="U614" s="89">
        <f t="shared" si="588"/>
        <v>0</v>
      </c>
    </row>
    <row r="615" spans="2:29" x14ac:dyDescent="0.25">
      <c r="B615" s="83">
        <v>601</v>
      </c>
      <c r="C615" s="36" t="s">
        <v>7</v>
      </c>
      <c r="D615" s="69" t="s">
        <v>183</v>
      </c>
      <c r="E615" s="38" t="s">
        <v>350</v>
      </c>
      <c r="F615" s="70" t="s">
        <v>365</v>
      </c>
      <c r="G615" s="35">
        <v>25</v>
      </c>
      <c r="H615" s="35">
        <v>0</v>
      </c>
      <c r="I615" s="40">
        <v>0</v>
      </c>
      <c r="J615" s="35">
        <v>0</v>
      </c>
      <c r="K615" s="89">
        <v>0</v>
      </c>
      <c r="L615" s="89">
        <v>0</v>
      </c>
      <c r="M615" s="89">
        <v>0</v>
      </c>
      <c r="N615" s="35">
        <v>0</v>
      </c>
      <c r="O615" s="35">
        <v>0</v>
      </c>
      <c r="P615" s="35">
        <v>0</v>
      </c>
      <c r="R615" s="89"/>
      <c r="S615" s="89">
        <f t="shared" si="586"/>
        <v>0</v>
      </c>
      <c r="T615" s="89">
        <f t="shared" si="587"/>
        <v>0</v>
      </c>
      <c r="U615" s="89">
        <f t="shared" si="588"/>
        <v>0</v>
      </c>
    </row>
    <row r="616" spans="2:29" x14ac:dyDescent="0.25">
      <c r="B616" s="83">
        <v>602</v>
      </c>
      <c r="C616" s="95" t="s">
        <v>7</v>
      </c>
      <c r="D616" s="96" t="s">
        <v>35</v>
      </c>
      <c r="E616" s="97" t="s">
        <v>350</v>
      </c>
      <c r="F616" s="146" t="s">
        <v>366</v>
      </c>
      <c r="G616" s="99">
        <v>50</v>
      </c>
      <c r="H616" s="99">
        <v>0</v>
      </c>
      <c r="I616" s="100">
        <v>50</v>
      </c>
      <c r="J616" s="99">
        <v>25</v>
      </c>
      <c r="K616" s="99"/>
      <c r="L616" s="99"/>
      <c r="M616" s="99"/>
      <c r="N616" s="99">
        <f t="shared" ref="N616:N617" si="589">SUM(L616+M616)</f>
        <v>0</v>
      </c>
      <c r="O616" s="99">
        <v>50</v>
      </c>
      <c r="P616" s="99">
        <v>50</v>
      </c>
      <c r="Q616" s="143"/>
      <c r="R616" s="99">
        <v>98</v>
      </c>
      <c r="S616" s="99">
        <f t="shared" ref="S616:S619" si="590">N616*R616</f>
        <v>0</v>
      </c>
      <c r="T616" s="99">
        <f t="shared" ref="T616:T619" si="591">O616*R616</f>
        <v>4900</v>
      </c>
      <c r="U616" s="99">
        <f t="shared" ref="U616:U619" si="592">P616*R616</f>
        <v>4900</v>
      </c>
      <c r="V616" s="143"/>
      <c r="W616" s="143"/>
      <c r="X616" s="143"/>
      <c r="Y616" s="143"/>
      <c r="Z616" s="143"/>
      <c r="AA616" s="143"/>
      <c r="AB616" s="143"/>
      <c r="AC616" s="143"/>
    </row>
    <row r="617" spans="2:29" x14ac:dyDescent="0.25">
      <c r="B617" s="83">
        <v>603</v>
      </c>
      <c r="C617" s="59" t="s">
        <v>7</v>
      </c>
      <c r="D617" s="61" t="s">
        <v>8</v>
      </c>
      <c r="E617" s="55" t="s">
        <v>350</v>
      </c>
      <c r="F617" s="78" t="s">
        <v>366</v>
      </c>
      <c r="G617" s="88">
        <v>0</v>
      </c>
      <c r="H617" s="88">
        <v>25</v>
      </c>
      <c r="I617" s="92">
        <v>0</v>
      </c>
      <c r="J617" s="88">
        <v>25</v>
      </c>
      <c r="K617" s="88">
        <v>0</v>
      </c>
      <c r="L617" s="88">
        <v>0</v>
      </c>
      <c r="M617" s="88">
        <v>0</v>
      </c>
      <c r="N617" s="88">
        <f t="shared" si="589"/>
        <v>0</v>
      </c>
      <c r="O617" s="88">
        <v>25</v>
      </c>
      <c r="P617" s="88">
        <v>25</v>
      </c>
      <c r="R617" s="88">
        <v>109</v>
      </c>
      <c r="S617" s="88">
        <f t="shared" si="590"/>
        <v>0</v>
      </c>
      <c r="T617" s="88">
        <f t="shared" si="591"/>
        <v>2725</v>
      </c>
      <c r="U617" s="88">
        <f t="shared" si="592"/>
        <v>2725</v>
      </c>
    </row>
    <row r="618" spans="2:29" x14ac:dyDescent="0.25">
      <c r="B618" s="83">
        <v>604</v>
      </c>
      <c r="C618" s="65" t="s">
        <v>7</v>
      </c>
      <c r="D618" s="66" t="s">
        <v>43</v>
      </c>
      <c r="E618" s="67" t="s">
        <v>350</v>
      </c>
      <c r="F618" s="70" t="s">
        <v>366</v>
      </c>
      <c r="G618" s="89">
        <v>0</v>
      </c>
      <c r="H618" s="89">
        <v>0</v>
      </c>
      <c r="I618" s="93">
        <v>0</v>
      </c>
      <c r="J618" s="89">
        <v>0</v>
      </c>
      <c r="K618" s="89">
        <v>0</v>
      </c>
      <c r="L618" s="89">
        <v>0</v>
      </c>
      <c r="M618" s="89">
        <v>0</v>
      </c>
      <c r="N618" s="89">
        <v>0</v>
      </c>
      <c r="O618" s="89">
        <v>0</v>
      </c>
      <c r="P618" s="89">
        <v>0</v>
      </c>
      <c r="R618" s="89"/>
      <c r="S618" s="89">
        <f t="shared" si="590"/>
        <v>0</v>
      </c>
      <c r="T618" s="89">
        <f t="shared" si="591"/>
        <v>0</v>
      </c>
      <c r="U618" s="89">
        <f t="shared" si="592"/>
        <v>0</v>
      </c>
    </row>
    <row r="619" spans="2:29" x14ac:dyDescent="0.25">
      <c r="B619" s="83">
        <v>605</v>
      </c>
      <c r="C619" s="65" t="s">
        <v>7</v>
      </c>
      <c r="D619" s="73" t="s">
        <v>168</v>
      </c>
      <c r="E619" s="67" t="s">
        <v>350</v>
      </c>
      <c r="F619" s="70" t="s">
        <v>366</v>
      </c>
      <c r="G619" s="89">
        <v>0</v>
      </c>
      <c r="H619" s="89">
        <v>0</v>
      </c>
      <c r="I619" s="93">
        <v>0</v>
      </c>
      <c r="J619" s="89">
        <v>0</v>
      </c>
      <c r="K619" s="89">
        <v>0</v>
      </c>
      <c r="L619" s="89">
        <v>0</v>
      </c>
      <c r="M619" s="89">
        <v>0</v>
      </c>
      <c r="N619" s="89">
        <v>0</v>
      </c>
      <c r="O619" s="89">
        <v>0</v>
      </c>
      <c r="P619" s="89">
        <v>0</v>
      </c>
      <c r="R619" s="89"/>
      <c r="S619" s="89">
        <f t="shared" si="590"/>
        <v>0</v>
      </c>
      <c r="T619" s="89">
        <f t="shared" si="591"/>
        <v>0</v>
      </c>
      <c r="U619" s="89">
        <f t="shared" si="592"/>
        <v>0</v>
      </c>
    </row>
    <row r="620" spans="2:29" x14ac:dyDescent="0.25">
      <c r="B620" s="83">
        <v>606</v>
      </c>
      <c r="C620" s="32" t="s">
        <v>23</v>
      </c>
      <c r="D620" s="33" t="s">
        <v>99</v>
      </c>
      <c r="E620" s="30" t="s">
        <v>350</v>
      </c>
      <c r="F620" s="58" t="s">
        <v>366</v>
      </c>
      <c r="G620" s="27">
        <v>25</v>
      </c>
      <c r="H620" s="27">
        <v>50</v>
      </c>
      <c r="I620" s="28">
        <v>0</v>
      </c>
      <c r="J620" s="27">
        <v>25</v>
      </c>
      <c r="K620" s="88">
        <v>0</v>
      </c>
      <c r="L620" s="88">
        <v>0</v>
      </c>
      <c r="M620" s="88">
        <v>0</v>
      </c>
      <c r="N620" s="88">
        <f t="shared" ref="N620:N624" si="593">SUM(L620+M620)</f>
        <v>0</v>
      </c>
      <c r="O620" s="27">
        <v>50</v>
      </c>
      <c r="P620" s="27">
        <v>25</v>
      </c>
      <c r="Q620" s="41">
        <f>N620-O620</f>
        <v>-50</v>
      </c>
      <c r="R620" s="88">
        <v>100</v>
      </c>
      <c r="S620" s="88">
        <f t="shared" ref="S620:S625" si="594">N620*R620</f>
        <v>0</v>
      </c>
      <c r="T620" s="88">
        <f t="shared" ref="T620:T625" si="595">O620*R620</f>
        <v>5000</v>
      </c>
      <c r="U620" s="88">
        <f t="shared" ref="U620:U625" si="596">P620*R620</f>
        <v>2500</v>
      </c>
      <c r="V620" s="1" t="s">
        <v>727</v>
      </c>
    </row>
    <row r="621" spans="2:29" x14ac:dyDescent="0.25">
      <c r="B621" s="83">
        <v>607</v>
      </c>
      <c r="C621" s="95" t="s">
        <v>7</v>
      </c>
      <c r="D621" s="103" t="s">
        <v>342</v>
      </c>
      <c r="E621" s="97" t="s">
        <v>350</v>
      </c>
      <c r="F621" s="104" t="s">
        <v>366</v>
      </c>
      <c r="G621" s="99">
        <v>75</v>
      </c>
      <c r="H621" s="99">
        <v>75</v>
      </c>
      <c r="I621" s="100">
        <v>75</v>
      </c>
      <c r="J621" s="99">
        <v>225</v>
      </c>
      <c r="K621" s="99"/>
      <c r="L621" s="99"/>
      <c r="M621" s="99"/>
      <c r="N621" s="99">
        <f t="shared" si="593"/>
        <v>0</v>
      </c>
      <c r="O621" s="99">
        <v>250</v>
      </c>
      <c r="P621" s="99">
        <v>200</v>
      </c>
      <c r="Q621" s="143"/>
      <c r="R621" s="99">
        <v>105</v>
      </c>
      <c r="S621" s="99">
        <f t="shared" si="594"/>
        <v>0</v>
      </c>
      <c r="T621" s="99">
        <f t="shared" si="595"/>
        <v>26250</v>
      </c>
      <c r="U621" s="99">
        <f t="shared" si="596"/>
        <v>21000</v>
      </c>
      <c r="V621" s="143"/>
      <c r="W621" s="143"/>
      <c r="X621" s="143"/>
      <c r="Y621" s="143"/>
      <c r="Z621" s="143"/>
      <c r="AA621" s="143"/>
      <c r="AB621" s="143"/>
      <c r="AC621" s="143"/>
    </row>
    <row r="622" spans="2:29" x14ac:dyDescent="0.25">
      <c r="B622" s="83">
        <v>608</v>
      </c>
      <c r="C622" s="32" t="s">
        <v>17</v>
      </c>
      <c r="D622" s="63" t="s">
        <v>159</v>
      </c>
      <c r="E622" s="30" t="s">
        <v>350</v>
      </c>
      <c r="F622" s="78" t="s">
        <v>366</v>
      </c>
      <c r="G622" s="27">
        <v>100</v>
      </c>
      <c r="H622" s="27">
        <v>0</v>
      </c>
      <c r="I622" s="28">
        <v>100</v>
      </c>
      <c r="J622" s="27">
        <v>50</v>
      </c>
      <c r="K622" s="88">
        <v>0</v>
      </c>
      <c r="L622" s="88">
        <v>0</v>
      </c>
      <c r="M622" s="88">
        <v>0</v>
      </c>
      <c r="N622" s="88">
        <f t="shared" si="593"/>
        <v>0</v>
      </c>
      <c r="O622" s="27">
        <v>75</v>
      </c>
      <c r="P622" s="27">
        <v>0</v>
      </c>
      <c r="R622" s="88">
        <v>95</v>
      </c>
      <c r="S622" s="88">
        <f t="shared" si="594"/>
        <v>0</v>
      </c>
      <c r="T622" s="88">
        <f t="shared" si="595"/>
        <v>7125</v>
      </c>
      <c r="U622" s="88">
        <f t="shared" si="596"/>
        <v>0</v>
      </c>
    </row>
    <row r="623" spans="2:29" x14ac:dyDescent="0.25">
      <c r="B623" s="83">
        <v>609</v>
      </c>
      <c r="C623" s="59" t="s">
        <v>17</v>
      </c>
      <c r="D623" s="63" t="s">
        <v>159</v>
      </c>
      <c r="E623" s="55" t="s">
        <v>350</v>
      </c>
      <c r="F623" s="58" t="s">
        <v>367</v>
      </c>
      <c r="G623" s="88">
        <v>25</v>
      </c>
      <c r="H623" s="88">
        <v>0</v>
      </c>
      <c r="I623" s="92">
        <v>50</v>
      </c>
      <c r="J623" s="88">
        <v>25</v>
      </c>
      <c r="K623" s="88">
        <v>0</v>
      </c>
      <c r="L623" s="88">
        <v>0</v>
      </c>
      <c r="M623" s="88">
        <v>0</v>
      </c>
      <c r="N623" s="88">
        <f t="shared" si="593"/>
        <v>0</v>
      </c>
      <c r="O623" s="88">
        <v>25</v>
      </c>
      <c r="P623" s="88">
        <v>0</v>
      </c>
      <c r="R623" s="88">
        <v>112</v>
      </c>
      <c r="S623" s="88">
        <f t="shared" si="594"/>
        <v>0</v>
      </c>
      <c r="T623" s="88">
        <f t="shared" si="595"/>
        <v>2800</v>
      </c>
      <c r="U623" s="88">
        <f t="shared" si="596"/>
        <v>0</v>
      </c>
    </row>
    <row r="624" spans="2:29" x14ac:dyDescent="0.25">
      <c r="B624" s="83">
        <v>610</v>
      </c>
      <c r="C624" s="32" t="s">
        <v>17</v>
      </c>
      <c r="D624" s="63" t="s">
        <v>159</v>
      </c>
      <c r="E624" s="30" t="s">
        <v>350</v>
      </c>
      <c r="F624" s="58" t="s">
        <v>368</v>
      </c>
      <c r="G624" s="27"/>
      <c r="H624" s="27"/>
      <c r="I624" s="28">
        <v>100</v>
      </c>
      <c r="J624" s="27">
        <v>50</v>
      </c>
      <c r="K624" s="88">
        <v>0</v>
      </c>
      <c r="L624" s="88">
        <v>0</v>
      </c>
      <c r="M624" s="88">
        <v>0</v>
      </c>
      <c r="N624" s="88">
        <f t="shared" si="593"/>
        <v>0</v>
      </c>
      <c r="O624" s="27">
        <v>75</v>
      </c>
      <c r="P624" s="27">
        <v>50</v>
      </c>
      <c r="R624" s="88">
        <v>124</v>
      </c>
      <c r="S624" s="88">
        <f t="shared" si="594"/>
        <v>0</v>
      </c>
      <c r="T624" s="88">
        <f t="shared" si="595"/>
        <v>9300</v>
      </c>
      <c r="U624" s="88">
        <f t="shared" si="596"/>
        <v>6200</v>
      </c>
    </row>
    <row r="625" spans="2:29" x14ac:dyDescent="0.25">
      <c r="B625" s="83">
        <v>611</v>
      </c>
      <c r="C625" s="65" t="s">
        <v>7</v>
      </c>
      <c r="D625" s="73" t="s">
        <v>369</v>
      </c>
      <c r="E625" s="67" t="s">
        <v>350</v>
      </c>
      <c r="F625" s="70" t="s">
        <v>370</v>
      </c>
      <c r="G625" s="89">
        <v>0</v>
      </c>
      <c r="H625" s="89">
        <v>0</v>
      </c>
      <c r="I625" s="93">
        <v>0</v>
      </c>
      <c r="J625" s="89">
        <v>0</v>
      </c>
      <c r="K625" s="89">
        <v>0</v>
      </c>
      <c r="L625" s="89">
        <v>0</v>
      </c>
      <c r="M625" s="89">
        <v>0</v>
      </c>
      <c r="N625" s="89">
        <v>0</v>
      </c>
      <c r="O625" s="89">
        <v>0</v>
      </c>
      <c r="P625" s="89">
        <v>0</v>
      </c>
      <c r="R625" s="89"/>
      <c r="S625" s="89">
        <f t="shared" si="594"/>
        <v>0</v>
      </c>
      <c r="T625" s="89">
        <f t="shared" si="595"/>
        <v>0</v>
      </c>
      <c r="U625" s="89">
        <f t="shared" si="596"/>
        <v>0</v>
      </c>
    </row>
    <row r="626" spans="2:29" x14ac:dyDescent="0.25">
      <c r="B626" s="83">
        <v>612</v>
      </c>
      <c r="C626" s="32" t="s">
        <v>17</v>
      </c>
      <c r="D626" s="33" t="s">
        <v>159</v>
      </c>
      <c r="E626" s="30" t="s">
        <v>350</v>
      </c>
      <c r="F626" s="58" t="s">
        <v>370</v>
      </c>
      <c r="G626" s="27">
        <v>100</v>
      </c>
      <c r="H626" s="27">
        <v>0</v>
      </c>
      <c r="I626" s="28">
        <v>50</v>
      </c>
      <c r="J626" s="27">
        <v>25</v>
      </c>
      <c r="K626" s="88">
        <v>0</v>
      </c>
      <c r="L626" s="88">
        <v>0</v>
      </c>
      <c r="M626" s="88">
        <v>0</v>
      </c>
      <c r="N626" s="88">
        <f t="shared" ref="N626:N627" si="597">SUM(L626+M626)</f>
        <v>0</v>
      </c>
      <c r="O626" s="27">
        <v>50</v>
      </c>
      <c r="P626" s="27">
        <v>0</v>
      </c>
      <c r="R626" s="88">
        <v>105</v>
      </c>
      <c r="S626" s="88">
        <f t="shared" ref="S626:S629" si="598">N626*R626</f>
        <v>0</v>
      </c>
      <c r="T626" s="88">
        <f t="shared" ref="T626:T629" si="599">O626*R626</f>
        <v>5250</v>
      </c>
      <c r="U626" s="88">
        <f t="shared" ref="U626:U629" si="600">P626*R626</f>
        <v>0</v>
      </c>
    </row>
    <row r="627" spans="2:29" x14ac:dyDescent="0.25">
      <c r="B627" s="83">
        <v>613</v>
      </c>
      <c r="C627" s="32" t="s">
        <v>7</v>
      </c>
      <c r="D627" s="33" t="s">
        <v>208</v>
      </c>
      <c r="E627" s="30"/>
      <c r="F627" s="58" t="s">
        <v>370</v>
      </c>
      <c r="G627" s="27"/>
      <c r="H627" s="27"/>
      <c r="I627" s="28"/>
      <c r="J627" s="27">
        <v>25</v>
      </c>
      <c r="K627" s="88">
        <v>0</v>
      </c>
      <c r="L627" s="88">
        <v>0</v>
      </c>
      <c r="M627" s="88">
        <v>0</v>
      </c>
      <c r="N627" s="88">
        <f t="shared" si="597"/>
        <v>0</v>
      </c>
      <c r="O627" s="27">
        <v>0</v>
      </c>
      <c r="P627" s="27">
        <v>0</v>
      </c>
      <c r="R627" s="88">
        <v>110</v>
      </c>
      <c r="S627" s="88">
        <f t="shared" si="598"/>
        <v>0</v>
      </c>
      <c r="T627" s="88">
        <f t="shared" si="599"/>
        <v>0</v>
      </c>
      <c r="U627" s="88">
        <f t="shared" si="600"/>
        <v>0</v>
      </c>
    </row>
    <row r="628" spans="2:29" x14ac:dyDescent="0.25">
      <c r="B628" s="83">
        <v>614</v>
      </c>
      <c r="C628" s="36" t="s">
        <v>7</v>
      </c>
      <c r="D628" s="73" t="s">
        <v>100</v>
      </c>
      <c r="E628" s="38" t="s">
        <v>350</v>
      </c>
      <c r="F628" s="70" t="s">
        <v>371</v>
      </c>
      <c r="G628" s="35">
        <v>0</v>
      </c>
      <c r="H628" s="35">
        <v>0</v>
      </c>
      <c r="I628" s="40">
        <v>0</v>
      </c>
      <c r="J628" s="35">
        <v>0</v>
      </c>
      <c r="K628" s="89">
        <v>0</v>
      </c>
      <c r="L628" s="89">
        <v>0</v>
      </c>
      <c r="M628" s="89">
        <v>0</v>
      </c>
      <c r="N628" s="35">
        <v>0</v>
      </c>
      <c r="O628" s="35">
        <v>0</v>
      </c>
      <c r="P628" s="35">
        <v>0</v>
      </c>
      <c r="R628" s="89"/>
      <c r="S628" s="89">
        <f t="shared" si="598"/>
        <v>0</v>
      </c>
      <c r="T628" s="89">
        <f t="shared" si="599"/>
        <v>0</v>
      </c>
      <c r="U628" s="89">
        <f t="shared" si="600"/>
        <v>0</v>
      </c>
    </row>
    <row r="629" spans="2:29" x14ac:dyDescent="0.25">
      <c r="B629" s="83">
        <v>615</v>
      </c>
      <c r="C629" s="36" t="s">
        <v>7</v>
      </c>
      <c r="D629" s="37" t="s">
        <v>200</v>
      </c>
      <c r="E629" s="38" t="s">
        <v>350</v>
      </c>
      <c r="F629" s="70" t="s">
        <v>371</v>
      </c>
      <c r="G629" s="35">
        <v>0</v>
      </c>
      <c r="H629" s="35">
        <v>0</v>
      </c>
      <c r="I629" s="40">
        <v>0</v>
      </c>
      <c r="J629" s="35">
        <v>0</v>
      </c>
      <c r="K629" s="89">
        <v>0</v>
      </c>
      <c r="L629" s="89">
        <v>0</v>
      </c>
      <c r="M629" s="89">
        <v>0</v>
      </c>
      <c r="N629" s="35">
        <v>0</v>
      </c>
      <c r="O629" s="35">
        <v>0</v>
      </c>
      <c r="P629" s="35">
        <v>0</v>
      </c>
      <c r="R629" s="89"/>
      <c r="S629" s="89">
        <f t="shared" si="598"/>
        <v>0</v>
      </c>
      <c r="T629" s="89">
        <f t="shared" si="599"/>
        <v>0</v>
      </c>
      <c r="U629" s="89">
        <f t="shared" si="600"/>
        <v>0</v>
      </c>
    </row>
    <row r="630" spans="2:29" x14ac:dyDescent="0.25">
      <c r="B630" s="83">
        <v>616</v>
      </c>
      <c r="C630" s="59" t="s">
        <v>23</v>
      </c>
      <c r="D630" s="61" t="s">
        <v>201</v>
      </c>
      <c r="E630" s="55"/>
      <c r="F630" s="58" t="s">
        <v>372</v>
      </c>
      <c r="G630" s="88"/>
      <c r="H630" s="88"/>
      <c r="I630" s="92"/>
      <c r="J630" s="88">
        <v>25</v>
      </c>
      <c r="K630" s="88">
        <v>0</v>
      </c>
      <c r="L630" s="88">
        <v>0</v>
      </c>
      <c r="M630" s="88">
        <v>0</v>
      </c>
      <c r="N630" s="88">
        <f t="shared" ref="N630" si="601">SUM(L630+M630)</f>
        <v>0</v>
      </c>
      <c r="O630" s="88">
        <v>25</v>
      </c>
      <c r="P630" s="88">
        <v>0</v>
      </c>
      <c r="Q630" s="41">
        <f>N630-O630</f>
        <v>-25</v>
      </c>
      <c r="R630" s="88">
        <v>130</v>
      </c>
      <c r="S630" s="88">
        <f t="shared" ref="S630:S635" si="602">N630*R630</f>
        <v>0</v>
      </c>
      <c r="T630" s="88">
        <f t="shared" ref="T630:T635" si="603">O630*R630</f>
        <v>3250</v>
      </c>
      <c r="U630" s="88">
        <f t="shared" ref="U630:U635" si="604">P630*R630</f>
        <v>0</v>
      </c>
      <c r="V630" s="1" t="s">
        <v>727</v>
      </c>
    </row>
    <row r="631" spans="2:29" x14ac:dyDescent="0.25">
      <c r="B631" s="83">
        <v>617</v>
      </c>
      <c r="C631" s="36" t="s">
        <v>7</v>
      </c>
      <c r="D631" s="73" t="s">
        <v>35</v>
      </c>
      <c r="E631" s="38" t="s">
        <v>350</v>
      </c>
      <c r="F631" s="39" t="s">
        <v>373</v>
      </c>
      <c r="G631" s="35">
        <v>0</v>
      </c>
      <c r="H631" s="35">
        <v>0</v>
      </c>
      <c r="I631" s="40">
        <v>0</v>
      </c>
      <c r="J631" s="35">
        <v>0</v>
      </c>
      <c r="K631" s="89">
        <v>0</v>
      </c>
      <c r="L631" s="89">
        <v>0</v>
      </c>
      <c r="M631" s="89">
        <v>0</v>
      </c>
      <c r="N631" s="35">
        <v>0</v>
      </c>
      <c r="O631" s="35">
        <v>0</v>
      </c>
      <c r="P631" s="35">
        <v>0</v>
      </c>
      <c r="R631" s="89"/>
      <c r="S631" s="89">
        <f t="shared" si="602"/>
        <v>0</v>
      </c>
      <c r="T631" s="89">
        <f t="shared" si="603"/>
        <v>0</v>
      </c>
      <c r="U631" s="89">
        <f t="shared" si="604"/>
        <v>0</v>
      </c>
    </row>
    <row r="632" spans="2:29" x14ac:dyDescent="0.25">
      <c r="B632" s="83">
        <v>618</v>
      </c>
      <c r="C632" s="32" t="s">
        <v>7</v>
      </c>
      <c r="D632" s="33" t="s">
        <v>374</v>
      </c>
      <c r="E632" s="30" t="s">
        <v>350</v>
      </c>
      <c r="F632" s="31" t="s">
        <v>373</v>
      </c>
      <c r="G632" s="27">
        <v>0</v>
      </c>
      <c r="H632" s="27">
        <v>25</v>
      </c>
      <c r="I632" s="28">
        <v>0</v>
      </c>
      <c r="J632" s="27">
        <v>0</v>
      </c>
      <c r="K632" s="88">
        <v>0</v>
      </c>
      <c r="L632" s="88">
        <v>0</v>
      </c>
      <c r="M632" s="88">
        <v>0</v>
      </c>
      <c r="N632" s="88">
        <f t="shared" ref="N632:N634" si="605">SUM(L632+M632)</f>
        <v>0</v>
      </c>
      <c r="O632" s="88">
        <v>25</v>
      </c>
      <c r="P632" s="88">
        <v>0</v>
      </c>
      <c r="R632" s="88">
        <v>115</v>
      </c>
      <c r="S632" s="88">
        <f t="shared" si="602"/>
        <v>0</v>
      </c>
      <c r="T632" s="88">
        <f t="shared" si="603"/>
        <v>2875</v>
      </c>
      <c r="U632" s="88">
        <f t="shared" si="604"/>
        <v>0</v>
      </c>
    </row>
    <row r="633" spans="2:29" x14ac:dyDescent="0.25">
      <c r="B633" s="83">
        <v>619</v>
      </c>
      <c r="C633" s="95" t="s">
        <v>7</v>
      </c>
      <c r="D633" s="103" t="s">
        <v>8</v>
      </c>
      <c r="E633" s="97" t="s">
        <v>350</v>
      </c>
      <c r="F633" s="98" t="s">
        <v>373</v>
      </c>
      <c r="G633" s="99">
        <v>0</v>
      </c>
      <c r="H633" s="99">
        <v>25</v>
      </c>
      <c r="I633" s="100">
        <v>25</v>
      </c>
      <c r="J633" s="99">
        <v>0</v>
      </c>
      <c r="K633" s="99"/>
      <c r="L633" s="99"/>
      <c r="M633" s="99"/>
      <c r="N633" s="99">
        <f t="shared" si="605"/>
        <v>0</v>
      </c>
      <c r="O633" s="99">
        <v>25</v>
      </c>
      <c r="P633" s="99">
        <v>25</v>
      </c>
      <c r="Q633" s="143"/>
      <c r="R633" s="99">
        <v>124</v>
      </c>
      <c r="S633" s="99">
        <f t="shared" si="602"/>
        <v>0</v>
      </c>
      <c r="T633" s="99">
        <f t="shared" si="603"/>
        <v>3100</v>
      </c>
      <c r="U633" s="99">
        <f t="shared" si="604"/>
        <v>3100</v>
      </c>
      <c r="V633" s="143"/>
      <c r="W633" s="143"/>
      <c r="X633" s="143"/>
      <c r="Y633" s="143"/>
      <c r="Z633" s="143"/>
      <c r="AA633" s="143"/>
      <c r="AB633" s="143"/>
      <c r="AC633" s="143"/>
    </row>
    <row r="634" spans="2:29" x14ac:dyDescent="0.25">
      <c r="B634" s="83">
        <v>620</v>
      </c>
      <c r="C634" s="59" t="s">
        <v>7</v>
      </c>
      <c r="D634" s="61" t="s">
        <v>43</v>
      </c>
      <c r="E634" s="55" t="s">
        <v>350</v>
      </c>
      <c r="F634" s="57" t="s">
        <v>373</v>
      </c>
      <c r="G634" s="88">
        <v>0</v>
      </c>
      <c r="H634" s="88">
        <v>25</v>
      </c>
      <c r="I634" s="92">
        <v>0</v>
      </c>
      <c r="J634" s="88">
        <v>0</v>
      </c>
      <c r="K634" s="88">
        <v>0</v>
      </c>
      <c r="L634" s="88">
        <v>0</v>
      </c>
      <c r="M634" s="88">
        <v>0</v>
      </c>
      <c r="N634" s="88">
        <f t="shared" si="605"/>
        <v>0</v>
      </c>
      <c r="O634" s="88">
        <v>0</v>
      </c>
      <c r="P634" s="88">
        <v>0</v>
      </c>
      <c r="R634" s="88">
        <v>115</v>
      </c>
      <c r="S634" s="88">
        <f t="shared" si="602"/>
        <v>0</v>
      </c>
      <c r="T634" s="88">
        <f t="shared" si="603"/>
        <v>0</v>
      </c>
      <c r="U634" s="88">
        <f t="shared" si="604"/>
        <v>0</v>
      </c>
    </row>
    <row r="635" spans="2:29" x14ac:dyDescent="0.25">
      <c r="B635" s="83">
        <v>621</v>
      </c>
      <c r="C635" s="65" t="s">
        <v>7</v>
      </c>
      <c r="D635" s="73" t="s">
        <v>63</v>
      </c>
      <c r="E635" s="67" t="s">
        <v>350</v>
      </c>
      <c r="F635" s="68" t="s">
        <v>373</v>
      </c>
      <c r="G635" s="89">
        <v>0</v>
      </c>
      <c r="H635" s="89">
        <v>0</v>
      </c>
      <c r="I635" s="93">
        <v>0</v>
      </c>
      <c r="J635" s="89">
        <v>0</v>
      </c>
      <c r="K635" s="89">
        <v>0</v>
      </c>
      <c r="L635" s="89">
        <v>0</v>
      </c>
      <c r="M635" s="89">
        <v>0</v>
      </c>
      <c r="N635" s="89">
        <v>0</v>
      </c>
      <c r="O635" s="89">
        <v>0</v>
      </c>
      <c r="P635" s="89">
        <v>0</v>
      </c>
      <c r="R635" s="89"/>
      <c r="S635" s="89">
        <f t="shared" si="602"/>
        <v>0</v>
      </c>
      <c r="T635" s="89">
        <f t="shared" si="603"/>
        <v>0</v>
      </c>
      <c r="U635" s="89">
        <f t="shared" si="604"/>
        <v>0</v>
      </c>
    </row>
    <row r="636" spans="2:29" x14ac:dyDescent="0.25">
      <c r="B636" s="83">
        <v>622</v>
      </c>
      <c r="C636" s="32" t="s">
        <v>17</v>
      </c>
      <c r="D636" s="33" t="s">
        <v>159</v>
      </c>
      <c r="E636" s="30" t="s">
        <v>350</v>
      </c>
      <c r="F636" s="31" t="s">
        <v>373</v>
      </c>
      <c r="G636" s="27">
        <v>0</v>
      </c>
      <c r="H636" s="27">
        <v>0</v>
      </c>
      <c r="I636" s="28">
        <v>100</v>
      </c>
      <c r="J636" s="27">
        <v>50</v>
      </c>
      <c r="K636" s="88">
        <v>0</v>
      </c>
      <c r="L636" s="88">
        <v>0</v>
      </c>
      <c r="M636" s="88">
        <v>0</v>
      </c>
      <c r="N636" s="88">
        <f t="shared" ref="N636:N637" si="606">SUM(L636+M636)</f>
        <v>0</v>
      </c>
      <c r="O636" s="27">
        <v>75</v>
      </c>
      <c r="P636" s="27">
        <v>50</v>
      </c>
      <c r="R636" s="88">
        <v>115</v>
      </c>
      <c r="S636" s="88">
        <f t="shared" ref="S636:S640" si="607">N636*R636</f>
        <v>0</v>
      </c>
      <c r="T636" s="88">
        <f t="shared" ref="T636:T640" si="608">O636*R636</f>
        <v>8625</v>
      </c>
      <c r="U636" s="88">
        <f t="shared" ref="U636:U640" si="609">P636*R636</f>
        <v>5750</v>
      </c>
    </row>
    <row r="637" spans="2:29" x14ac:dyDescent="0.25">
      <c r="B637" s="83">
        <v>623</v>
      </c>
      <c r="C637" s="95" t="s">
        <v>7</v>
      </c>
      <c r="D637" s="103" t="s">
        <v>14</v>
      </c>
      <c r="E637" s="97" t="s">
        <v>350</v>
      </c>
      <c r="F637" s="98" t="s">
        <v>373</v>
      </c>
      <c r="G637" s="99"/>
      <c r="H637" s="99"/>
      <c r="I637" s="100">
        <v>25</v>
      </c>
      <c r="J637" s="99">
        <v>50</v>
      </c>
      <c r="K637" s="99"/>
      <c r="L637" s="99"/>
      <c r="M637" s="99"/>
      <c r="N637" s="99">
        <f t="shared" si="606"/>
        <v>0</v>
      </c>
      <c r="O637" s="99">
        <v>75</v>
      </c>
      <c r="P637" s="99">
        <v>25</v>
      </c>
      <c r="Q637" s="143"/>
      <c r="R637" s="99">
        <v>120</v>
      </c>
      <c r="S637" s="99">
        <f t="shared" si="607"/>
        <v>0</v>
      </c>
      <c r="T637" s="99">
        <f t="shared" si="608"/>
        <v>9000</v>
      </c>
      <c r="U637" s="99">
        <f t="shared" si="609"/>
        <v>3000</v>
      </c>
      <c r="V637" s="143"/>
      <c r="W637" s="143"/>
      <c r="X637" s="143"/>
      <c r="Y637" s="143"/>
      <c r="Z637" s="143"/>
      <c r="AA637" s="143"/>
      <c r="AB637" s="143"/>
      <c r="AC637" s="143"/>
    </row>
    <row r="638" spans="2:29" x14ac:dyDescent="0.25">
      <c r="B638" s="83">
        <v>624</v>
      </c>
      <c r="C638" s="65" t="s">
        <v>7</v>
      </c>
      <c r="D638" s="73" t="s">
        <v>132</v>
      </c>
      <c r="E638" s="67" t="s">
        <v>350</v>
      </c>
      <c r="F638" s="68" t="s">
        <v>373</v>
      </c>
      <c r="G638" s="89">
        <v>0</v>
      </c>
      <c r="H638" s="89">
        <v>0</v>
      </c>
      <c r="I638" s="93">
        <v>0</v>
      </c>
      <c r="J638" s="89">
        <v>0</v>
      </c>
      <c r="K638" s="89">
        <v>0</v>
      </c>
      <c r="L638" s="89">
        <v>0</v>
      </c>
      <c r="M638" s="89">
        <v>0</v>
      </c>
      <c r="N638" s="89">
        <v>0</v>
      </c>
      <c r="O638" s="89">
        <v>0</v>
      </c>
      <c r="P638" s="89">
        <v>0</v>
      </c>
      <c r="R638" s="89"/>
      <c r="S638" s="89">
        <f t="shared" si="607"/>
        <v>0</v>
      </c>
      <c r="T638" s="89">
        <f t="shared" si="608"/>
        <v>0</v>
      </c>
      <c r="U638" s="89">
        <f t="shared" si="609"/>
        <v>0</v>
      </c>
    </row>
    <row r="639" spans="2:29" x14ac:dyDescent="0.25">
      <c r="B639" s="83">
        <v>625</v>
      </c>
      <c r="C639" s="65" t="s">
        <v>7</v>
      </c>
      <c r="D639" s="66" t="s">
        <v>183</v>
      </c>
      <c r="E639" s="67" t="s">
        <v>350</v>
      </c>
      <c r="F639" s="70" t="s">
        <v>375</v>
      </c>
      <c r="G639" s="89">
        <v>5</v>
      </c>
      <c r="H639" s="89">
        <v>0</v>
      </c>
      <c r="I639" s="93">
        <v>0</v>
      </c>
      <c r="J639" s="89">
        <v>0</v>
      </c>
      <c r="K639" s="89">
        <v>0</v>
      </c>
      <c r="L639" s="89">
        <v>0</v>
      </c>
      <c r="M639" s="89">
        <v>0</v>
      </c>
      <c r="N639" s="89">
        <v>0</v>
      </c>
      <c r="O639" s="89">
        <v>0</v>
      </c>
      <c r="P639" s="89">
        <v>0</v>
      </c>
      <c r="R639" s="89"/>
      <c r="S639" s="89">
        <f t="shared" si="607"/>
        <v>0</v>
      </c>
      <c r="T639" s="89">
        <f t="shared" si="608"/>
        <v>0</v>
      </c>
      <c r="U639" s="89">
        <f t="shared" si="609"/>
        <v>0</v>
      </c>
    </row>
    <row r="640" spans="2:29" x14ac:dyDescent="0.25">
      <c r="B640" s="83">
        <v>626</v>
      </c>
      <c r="C640" s="65" t="s">
        <v>7</v>
      </c>
      <c r="D640" s="73" t="s">
        <v>35</v>
      </c>
      <c r="E640" s="67" t="s">
        <v>350</v>
      </c>
      <c r="F640" s="68" t="s">
        <v>376</v>
      </c>
      <c r="G640" s="89">
        <v>0</v>
      </c>
      <c r="H640" s="89">
        <v>0</v>
      </c>
      <c r="I640" s="93">
        <v>0</v>
      </c>
      <c r="J640" s="89">
        <v>0</v>
      </c>
      <c r="K640" s="89">
        <v>0</v>
      </c>
      <c r="L640" s="89">
        <v>0</v>
      </c>
      <c r="M640" s="89">
        <v>0</v>
      </c>
      <c r="N640" s="89">
        <v>0</v>
      </c>
      <c r="O640" s="89">
        <v>0</v>
      </c>
      <c r="P640" s="89">
        <v>0</v>
      </c>
      <c r="R640" s="89"/>
      <c r="S640" s="89">
        <f t="shared" si="607"/>
        <v>0</v>
      </c>
      <c r="T640" s="89">
        <f t="shared" si="608"/>
        <v>0</v>
      </c>
      <c r="U640" s="89">
        <f t="shared" si="609"/>
        <v>0</v>
      </c>
    </row>
    <row r="641" spans="2:29" x14ac:dyDescent="0.25">
      <c r="B641" s="83">
        <v>627</v>
      </c>
      <c r="C641" s="95" t="s">
        <v>7</v>
      </c>
      <c r="D641" s="103" t="s">
        <v>90</v>
      </c>
      <c r="E641" s="97" t="s">
        <v>350</v>
      </c>
      <c r="F641" s="98" t="s">
        <v>376</v>
      </c>
      <c r="G641" s="99">
        <v>25</v>
      </c>
      <c r="H641" s="99">
        <v>50</v>
      </c>
      <c r="I641" s="100">
        <v>0</v>
      </c>
      <c r="J641" s="99">
        <v>50</v>
      </c>
      <c r="K641" s="99"/>
      <c r="L641" s="99"/>
      <c r="M641" s="99"/>
      <c r="N641" s="99">
        <f t="shared" ref="N641:N642" si="610">SUM(L641+M641)</f>
        <v>0</v>
      </c>
      <c r="O641" s="99">
        <v>50</v>
      </c>
      <c r="P641" s="99">
        <v>25</v>
      </c>
      <c r="Q641" s="143"/>
      <c r="R641" s="99">
        <v>115</v>
      </c>
      <c r="S641" s="99">
        <f t="shared" ref="S641:S645" si="611">N641*R641</f>
        <v>0</v>
      </c>
      <c r="T641" s="99">
        <f t="shared" ref="T641:T645" si="612">O641*R641</f>
        <v>5750</v>
      </c>
      <c r="U641" s="99">
        <f t="shared" ref="U641:U645" si="613">P641*R641</f>
        <v>2875</v>
      </c>
      <c r="V641" s="143"/>
      <c r="W641" s="143"/>
      <c r="X641" s="143"/>
      <c r="Y641" s="143"/>
      <c r="Z641" s="143"/>
      <c r="AA641" s="143"/>
      <c r="AB641" s="143"/>
      <c r="AC641" s="143"/>
    </row>
    <row r="642" spans="2:29" x14ac:dyDescent="0.25">
      <c r="B642" s="83">
        <v>628</v>
      </c>
      <c r="C642" s="59" t="s">
        <v>23</v>
      </c>
      <c r="D642" s="61" t="s">
        <v>99</v>
      </c>
      <c r="E642" s="55" t="s">
        <v>350</v>
      </c>
      <c r="F642" s="58" t="s">
        <v>377</v>
      </c>
      <c r="G642" s="88">
        <v>25</v>
      </c>
      <c r="H642" s="88">
        <v>0</v>
      </c>
      <c r="I642" s="92">
        <v>0</v>
      </c>
      <c r="J642" s="88">
        <v>25</v>
      </c>
      <c r="K642" s="88">
        <v>0</v>
      </c>
      <c r="L642" s="88">
        <v>0</v>
      </c>
      <c r="M642" s="88">
        <v>0</v>
      </c>
      <c r="N642" s="88">
        <f t="shared" si="610"/>
        <v>0</v>
      </c>
      <c r="O642" s="88">
        <v>25</v>
      </c>
      <c r="P642" s="88">
        <v>25</v>
      </c>
      <c r="Q642" s="41">
        <f t="shared" ref="Q642:Q643" si="614">N642-O642</f>
        <v>-25</v>
      </c>
      <c r="R642" s="88">
        <v>121</v>
      </c>
      <c r="S642" s="88">
        <f t="shared" si="611"/>
        <v>0</v>
      </c>
      <c r="T642" s="88">
        <f t="shared" si="612"/>
        <v>3025</v>
      </c>
      <c r="U642" s="88">
        <f t="shared" si="613"/>
        <v>3025</v>
      </c>
      <c r="V642" s="1" t="s">
        <v>727</v>
      </c>
    </row>
    <row r="643" spans="2:29" x14ac:dyDescent="0.25">
      <c r="B643" s="83">
        <v>629</v>
      </c>
      <c r="C643" s="65" t="s">
        <v>23</v>
      </c>
      <c r="D643" s="66" t="s">
        <v>71</v>
      </c>
      <c r="E643" s="67" t="s">
        <v>350</v>
      </c>
      <c r="F643" s="70" t="s">
        <v>378</v>
      </c>
      <c r="G643" s="89">
        <v>0</v>
      </c>
      <c r="H643" s="89">
        <v>0</v>
      </c>
      <c r="I643" s="93">
        <v>0</v>
      </c>
      <c r="J643" s="89">
        <v>0</v>
      </c>
      <c r="K643" s="89">
        <v>0</v>
      </c>
      <c r="L643" s="89">
        <v>0</v>
      </c>
      <c r="M643" s="89">
        <v>0</v>
      </c>
      <c r="N643" s="89">
        <v>0</v>
      </c>
      <c r="O643" s="89">
        <v>0</v>
      </c>
      <c r="P643" s="89">
        <v>0</v>
      </c>
      <c r="Q643" s="41">
        <f t="shared" si="614"/>
        <v>0</v>
      </c>
      <c r="R643" s="89"/>
      <c r="S643" s="89">
        <f t="shared" si="611"/>
        <v>0</v>
      </c>
      <c r="T643" s="89">
        <f t="shared" si="612"/>
        <v>0</v>
      </c>
      <c r="U643" s="89">
        <f t="shared" si="613"/>
        <v>0</v>
      </c>
    </row>
    <row r="644" spans="2:29" x14ac:dyDescent="0.25">
      <c r="B644" s="83">
        <v>630</v>
      </c>
      <c r="C644" s="65" t="s">
        <v>7</v>
      </c>
      <c r="D644" s="66" t="s">
        <v>209</v>
      </c>
      <c r="E644" s="67" t="s">
        <v>350</v>
      </c>
      <c r="F644" s="70" t="s">
        <v>378</v>
      </c>
      <c r="G644" s="89">
        <v>0</v>
      </c>
      <c r="H644" s="89">
        <v>0</v>
      </c>
      <c r="I644" s="93">
        <v>0</v>
      </c>
      <c r="J644" s="89">
        <v>0</v>
      </c>
      <c r="K644" s="89">
        <v>0</v>
      </c>
      <c r="L644" s="89">
        <v>0</v>
      </c>
      <c r="M644" s="89">
        <v>0</v>
      </c>
      <c r="N644" s="89">
        <v>0</v>
      </c>
      <c r="O644" s="89">
        <v>0</v>
      </c>
      <c r="P644" s="89">
        <v>0</v>
      </c>
      <c r="R644" s="89"/>
      <c r="S644" s="89">
        <f t="shared" si="611"/>
        <v>0</v>
      </c>
      <c r="T644" s="89">
        <f t="shared" si="612"/>
        <v>0</v>
      </c>
      <c r="U644" s="89">
        <f t="shared" si="613"/>
        <v>0</v>
      </c>
    </row>
    <row r="645" spans="2:29" x14ac:dyDescent="0.25">
      <c r="B645" s="83">
        <v>631</v>
      </c>
      <c r="C645" s="65" t="s">
        <v>23</v>
      </c>
      <c r="D645" s="66" t="s">
        <v>280</v>
      </c>
      <c r="E645" s="67" t="s">
        <v>350</v>
      </c>
      <c r="F645" s="70" t="s">
        <v>378</v>
      </c>
      <c r="G645" s="89">
        <v>0</v>
      </c>
      <c r="H645" s="89">
        <v>0</v>
      </c>
      <c r="I645" s="93">
        <v>0</v>
      </c>
      <c r="J645" s="89">
        <v>0</v>
      </c>
      <c r="K645" s="89">
        <v>0</v>
      </c>
      <c r="L645" s="89">
        <v>0</v>
      </c>
      <c r="M645" s="89">
        <v>0</v>
      </c>
      <c r="N645" s="89">
        <v>0</v>
      </c>
      <c r="O645" s="89">
        <v>0</v>
      </c>
      <c r="P645" s="89">
        <v>0</v>
      </c>
      <c r="Q645" s="41">
        <f>N645-O645</f>
        <v>0</v>
      </c>
      <c r="R645" s="89"/>
      <c r="S645" s="89">
        <f t="shared" si="611"/>
        <v>0</v>
      </c>
      <c r="T645" s="89">
        <f t="shared" si="612"/>
        <v>0</v>
      </c>
      <c r="U645" s="89">
        <f t="shared" si="613"/>
        <v>0</v>
      </c>
    </row>
    <row r="646" spans="2:29" x14ac:dyDescent="0.25">
      <c r="B646" s="83">
        <v>632</v>
      </c>
      <c r="C646" s="32" t="s">
        <v>7</v>
      </c>
      <c r="D646" s="61" t="s">
        <v>242</v>
      </c>
      <c r="E646" s="30" t="s">
        <v>350</v>
      </c>
      <c r="F646" s="58" t="s">
        <v>378</v>
      </c>
      <c r="G646" s="27"/>
      <c r="H646" s="27"/>
      <c r="I646" s="28"/>
      <c r="J646" s="27">
        <v>25</v>
      </c>
      <c r="K646" s="88">
        <v>0</v>
      </c>
      <c r="L646" s="88">
        <v>0</v>
      </c>
      <c r="M646" s="88">
        <v>0</v>
      </c>
      <c r="N646" s="88">
        <f t="shared" ref="N646" si="615">SUM(L646+M646)</f>
        <v>0</v>
      </c>
      <c r="O646" s="88">
        <v>25</v>
      </c>
      <c r="P646" s="88">
        <v>25</v>
      </c>
      <c r="R646" s="88">
        <v>129</v>
      </c>
      <c r="S646" s="88">
        <f t="shared" ref="S646:S647" si="616">N646*R646</f>
        <v>0</v>
      </c>
      <c r="T646" s="88">
        <f t="shared" ref="T646:T647" si="617">O646*R646</f>
        <v>3225</v>
      </c>
      <c r="U646" s="88">
        <f t="shared" ref="U646:U647" si="618">P646*R646</f>
        <v>3225</v>
      </c>
    </row>
    <row r="647" spans="2:29" x14ac:dyDescent="0.25">
      <c r="B647" s="83">
        <v>633</v>
      </c>
      <c r="C647" s="36" t="s">
        <v>23</v>
      </c>
      <c r="D647" s="15" t="s">
        <v>203</v>
      </c>
      <c r="E647" s="38" t="s">
        <v>350</v>
      </c>
      <c r="F647" s="70" t="s">
        <v>379</v>
      </c>
      <c r="G647" s="35">
        <v>0</v>
      </c>
      <c r="H647" s="35">
        <v>0</v>
      </c>
      <c r="I647" s="40">
        <v>0</v>
      </c>
      <c r="J647" s="35">
        <v>0</v>
      </c>
      <c r="K647" s="89">
        <v>0</v>
      </c>
      <c r="L647" s="89">
        <v>0</v>
      </c>
      <c r="M647" s="89">
        <v>0</v>
      </c>
      <c r="N647" s="35">
        <v>0</v>
      </c>
      <c r="O647" s="35">
        <v>0</v>
      </c>
      <c r="P647" s="35">
        <v>0</v>
      </c>
      <c r="Q647" s="41">
        <f t="shared" ref="Q647:Q648" si="619">N647-O647</f>
        <v>0</v>
      </c>
      <c r="R647" s="89"/>
      <c r="S647" s="89">
        <f t="shared" si="616"/>
        <v>0</v>
      </c>
      <c r="T647" s="89">
        <f t="shared" si="617"/>
        <v>0</v>
      </c>
      <c r="U647" s="89">
        <f t="shared" si="618"/>
        <v>0</v>
      </c>
    </row>
    <row r="648" spans="2:29" x14ac:dyDescent="0.25">
      <c r="B648" s="83">
        <v>634</v>
      </c>
      <c r="C648" s="95" t="s">
        <v>23</v>
      </c>
      <c r="D648" s="103" t="s">
        <v>66</v>
      </c>
      <c r="E648" s="97" t="s">
        <v>350</v>
      </c>
      <c r="F648" s="104" t="s">
        <v>379</v>
      </c>
      <c r="G648" s="99"/>
      <c r="H648" s="99"/>
      <c r="I648" s="100"/>
      <c r="J648" s="99">
        <v>0</v>
      </c>
      <c r="K648" s="99"/>
      <c r="L648" s="99"/>
      <c r="M648" s="99"/>
      <c r="N648" s="99">
        <f t="shared" ref="N648:N649" si="620">SUM(L648+M648)</f>
        <v>0</v>
      </c>
      <c r="O648" s="99"/>
      <c r="P648" s="99">
        <v>100</v>
      </c>
      <c r="Q648" s="144">
        <f t="shared" si="619"/>
        <v>0</v>
      </c>
      <c r="R648" s="99">
        <v>156</v>
      </c>
      <c r="S648" s="99">
        <f t="shared" ref="S648:S651" si="621">N648*R648</f>
        <v>0</v>
      </c>
      <c r="T648" s="99">
        <f t="shared" ref="T648:T651" si="622">O648*R648</f>
        <v>0</v>
      </c>
      <c r="U648" s="99">
        <f t="shared" ref="U648:U651" si="623">P648*R648</f>
        <v>15600</v>
      </c>
      <c r="V648" s="143" t="s">
        <v>727</v>
      </c>
      <c r="W648" s="143"/>
      <c r="X648" s="143"/>
      <c r="Y648" s="143"/>
      <c r="Z648" s="143"/>
      <c r="AA648" s="143"/>
      <c r="AB648" s="143"/>
      <c r="AC648" s="143"/>
    </row>
    <row r="649" spans="2:29" x14ac:dyDescent="0.25">
      <c r="B649" s="83">
        <v>635</v>
      </c>
      <c r="C649" s="59" t="s">
        <v>7</v>
      </c>
      <c r="D649" s="63" t="s">
        <v>8</v>
      </c>
      <c r="E649" s="55" t="s">
        <v>350</v>
      </c>
      <c r="F649" s="58" t="s">
        <v>379</v>
      </c>
      <c r="G649" s="88">
        <v>0</v>
      </c>
      <c r="H649" s="88">
        <v>75</v>
      </c>
      <c r="I649" s="92">
        <v>375</v>
      </c>
      <c r="J649" s="88">
        <v>525</v>
      </c>
      <c r="K649" s="88">
        <v>0</v>
      </c>
      <c r="L649" s="88">
        <v>0</v>
      </c>
      <c r="M649" s="88">
        <v>0</v>
      </c>
      <c r="N649" s="88">
        <f t="shared" si="620"/>
        <v>0</v>
      </c>
      <c r="O649" s="88">
        <v>600</v>
      </c>
      <c r="P649" s="88">
        <v>0</v>
      </c>
      <c r="R649" s="88">
        <v>100</v>
      </c>
      <c r="S649" s="88">
        <f t="shared" si="621"/>
        <v>0</v>
      </c>
      <c r="T649" s="88">
        <f t="shared" si="622"/>
        <v>60000</v>
      </c>
      <c r="U649" s="88">
        <f t="shared" si="623"/>
        <v>0</v>
      </c>
    </row>
    <row r="650" spans="2:29" x14ac:dyDescent="0.25">
      <c r="B650" s="83">
        <v>636</v>
      </c>
      <c r="C650" s="36" t="s">
        <v>7</v>
      </c>
      <c r="D650" s="15" t="s">
        <v>52</v>
      </c>
      <c r="E650" s="38" t="s">
        <v>350</v>
      </c>
      <c r="F650" s="70" t="s">
        <v>379</v>
      </c>
      <c r="G650" s="35">
        <v>0</v>
      </c>
      <c r="H650" s="35">
        <v>0</v>
      </c>
      <c r="I650" s="40">
        <v>0</v>
      </c>
      <c r="J650" s="35">
        <v>0</v>
      </c>
      <c r="K650" s="89">
        <v>0</v>
      </c>
      <c r="L650" s="89">
        <v>0</v>
      </c>
      <c r="M650" s="89">
        <v>0</v>
      </c>
      <c r="N650" s="35">
        <v>0</v>
      </c>
      <c r="O650" s="35">
        <v>0</v>
      </c>
      <c r="P650" s="35">
        <v>0</v>
      </c>
      <c r="R650" s="89"/>
      <c r="S650" s="89">
        <f t="shared" si="621"/>
        <v>0</v>
      </c>
      <c r="T650" s="89">
        <f t="shared" si="622"/>
        <v>0</v>
      </c>
      <c r="U650" s="89">
        <f t="shared" si="623"/>
        <v>0</v>
      </c>
    </row>
    <row r="651" spans="2:29" x14ac:dyDescent="0.25">
      <c r="B651" s="83">
        <v>637</v>
      </c>
      <c r="C651" s="36" t="s">
        <v>7</v>
      </c>
      <c r="D651" s="15" t="s">
        <v>132</v>
      </c>
      <c r="E651" s="38" t="s">
        <v>350</v>
      </c>
      <c r="F651" s="70" t="s">
        <v>379</v>
      </c>
      <c r="G651" s="35">
        <v>0</v>
      </c>
      <c r="H651" s="35">
        <v>0</v>
      </c>
      <c r="I651" s="40">
        <v>0</v>
      </c>
      <c r="J651" s="35">
        <v>0</v>
      </c>
      <c r="K651" s="89">
        <v>0</v>
      </c>
      <c r="L651" s="89">
        <v>0</v>
      </c>
      <c r="M651" s="89">
        <v>0</v>
      </c>
      <c r="N651" s="35">
        <v>0</v>
      </c>
      <c r="O651" s="35">
        <v>0</v>
      </c>
      <c r="P651" s="35">
        <v>0</v>
      </c>
      <c r="R651" s="89"/>
      <c r="S651" s="89">
        <f t="shared" si="621"/>
        <v>0</v>
      </c>
      <c r="T651" s="89">
        <f t="shared" si="622"/>
        <v>0</v>
      </c>
      <c r="U651" s="89">
        <f t="shared" si="623"/>
        <v>0</v>
      </c>
    </row>
    <row r="652" spans="2:29" x14ac:dyDescent="0.25">
      <c r="B652" s="83">
        <v>638</v>
      </c>
      <c r="C652" s="95" t="s">
        <v>7</v>
      </c>
      <c r="D652" s="103" t="s">
        <v>8</v>
      </c>
      <c r="E652" s="97" t="s">
        <v>350</v>
      </c>
      <c r="F652" s="104" t="s">
        <v>380</v>
      </c>
      <c r="G652" s="99">
        <v>0</v>
      </c>
      <c r="H652" s="99">
        <v>100</v>
      </c>
      <c r="I652" s="100">
        <v>75</v>
      </c>
      <c r="J652" s="99">
        <v>75</v>
      </c>
      <c r="K652" s="99"/>
      <c r="L652" s="99"/>
      <c r="M652" s="99"/>
      <c r="N652" s="99">
        <f t="shared" ref="N652:N657" si="624">SUM(L652+M652)</f>
        <v>0</v>
      </c>
      <c r="O652" s="99">
        <v>150</v>
      </c>
      <c r="P652" s="99">
        <v>100</v>
      </c>
      <c r="Q652" s="143"/>
      <c r="R652" s="99">
        <v>119</v>
      </c>
      <c r="S652" s="99">
        <f t="shared" ref="S652:S664" si="625">N652*R652</f>
        <v>0</v>
      </c>
      <c r="T652" s="99">
        <f t="shared" ref="T652:T664" si="626">O652*R652</f>
        <v>17850</v>
      </c>
      <c r="U652" s="99">
        <f t="shared" ref="U652:U664" si="627">P652*R652</f>
        <v>11900</v>
      </c>
      <c r="V652" s="143"/>
      <c r="W652" s="143"/>
      <c r="X652" s="143"/>
      <c r="Y652" s="143"/>
      <c r="Z652" s="143"/>
      <c r="AA652" s="143"/>
      <c r="AB652" s="143"/>
      <c r="AC652" s="143"/>
    </row>
    <row r="653" spans="2:29" x14ac:dyDescent="0.25">
      <c r="B653" s="83">
        <v>639</v>
      </c>
      <c r="C653" s="59" t="s">
        <v>17</v>
      </c>
      <c r="D653" s="63" t="s">
        <v>159</v>
      </c>
      <c r="E653" s="55" t="s">
        <v>350</v>
      </c>
      <c r="F653" s="79" t="s">
        <v>380</v>
      </c>
      <c r="G653" s="88">
        <v>0</v>
      </c>
      <c r="H653" s="88">
        <v>0</v>
      </c>
      <c r="I653" s="92">
        <v>100</v>
      </c>
      <c r="J653" s="88">
        <v>50</v>
      </c>
      <c r="K653" s="88">
        <v>0</v>
      </c>
      <c r="L653" s="88">
        <v>0</v>
      </c>
      <c r="M653" s="88">
        <v>0</v>
      </c>
      <c r="N653" s="88">
        <f t="shared" si="624"/>
        <v>0</v>
      </c>
      <c r="O653" s="88">
        <v>75</v>
      </c>
      <c r="P653" s="88">
        <v>50</v>
      </c>
      <c r="R653" s="88">
        <v>103</v>
      </c>
      <c r="S653" s="88">
        <f t="shared" si="625"/>
        <v>0</v>
      </c>
      <c r="T653" s="88">
        <f t="shared" si="626"/>
        <v>7725</v>
      </c>
      <c r="U653" s="88">
        <f t="shared" si="627"/>
        <v>5150</v>
      </c>
    </row>
    <row r="654" spans="2:29" x14ac:dyDescent="0.25">
      <c r="B654" s="83">
        <v>640</v>
      </c>
      <c r="C654" s="95" t="s">
        <v>7</v>
      </c>
      <c r="D654" s="103" t="s">
        <v>14</v>
      </c>
      <c r="E654" s="97" t="s">
        <v>350</v>
      </c>
      <c r="F654" s="104" t="s">
        <v>380</v>
      </c>
      <c r="G654" s="99"/>
      <c r="H654" s="99">
        <v>0</v>
      </c>
      <c r="I654" s="100">
        <v>25</v>
      </c>
      <c r="J654" s="99">
        <v>50</v>
      </c>
      <c r="K654" s="99"/>
      <c r="L654" s="99"/>
      <c r="M654" s="99"/>
      <c r="N654" s="99">
        <f t="shared" si="624"/>
        <v>0</v>
      </c>
      <c r="O654" s="99">
        <v>50</v>
      </c>
      <c r="P654" s="99">
        <v>50</v>
      </c>
      <c r="Q654" s="143"/>
      <c r="R654" s="99">
        <v>110</v>
      </c>
      <c r="S654" s="99">
        <f t="shared" si="625"/>
        <v>0</v>
      </c>
      <c r="T654" s="99">
        <f t="shared" si="626"/>
        <v>5500</v>
      </c>
      <c r="U654" s="99">
        <f t="shared" si="627"/>
        <v>5500</v>
      </c>
      <c r="V654" s="143"/>
      <c r="W654" s="143"/>
      <c r="X654" s="143"/>
      <c r="Y654" s="143"/>
      <c r="Z654" s="143"/>
      <c r="AA654" s="143"/>
      <c r="AB654" s="143"/>
      <c r="AC654" s="143"/>
    </row>
    <row r="655" spans="2:29" x14ac:dyDescent="0.25">
      <c r="B655" s="83">
        <v>641</v>
      </c>
      <c r="C655" s="32" t="s">
        <v>7</v>
      </c>
      <c r="D655" s="63" t="s">
        <v>43</v>
      </c>
      <c r="E655" s="30" t="s">
        <v>350</v>
      </c>
      <c r="F655" s="56" t="s">
        <v>381</v>
      </c>
      <c r="G655" s="27">
        <v>0</v>
      </c>
      <c r="H655" s="27">
        <v>25</v>
      </c>
      <c r="I655" s="28">
        <v>0</v>
      </c>
      <c r="J655" s="27">
        <v>0</v>
      </c>
      <c r="K655" s="88">
        <v>0</v>
      </c>
      <c r="L655" s="88">
        <v>0</v>
      </c>
      <c r="M655" s="88">
        <v>0</v>
      </c>
      <c r="N655" s="88">
        <f t="shared" si="624"/>
        <v>0</v>
      </c>
      <c r="O655" s="27">
        <v>0</v>
      </c>
      <c r="P655" s="27">
        <v>0</v>
      </c>
      <c r="R655" s="88">
        <v>98</v>
      </c>
      <c r="S655" s="88">
        <f t="shared" si="625"/>
        <v>0</v>
      </c>
      <c r="T655" s="88">
        <f t="shared" si="626"/>
        <v>0</v>
      </c>
      <c r="U655" s="88">
        <f t="shared" si="627"/>
        <v>0</v>
      </c>
    </row>
    <row r="656" spans="2:29" x14ac:dyDescent="0.25">
      <c r="B656" s="83">
        <v>642</v>
      </c>
      <c r="C656" s="95" t="s">
        <v>23</v>
      </c>
      <c r="D656" s="103" t="s">
        <v>99</v>
      </c>
      <c r="E656" s="97" t="s">
        <v>350</v>
      </c>
      <c r="F656" s="105" t="s">
        <v>381</v>
      </c>
      <c r="G656" s="99">
        <v>25</v>
      </c>
      <c r="H656" s="99">
        <v>25</v>
      </c>
      <c r="I656" s="100">
        <v>25</v>
      </c>
      <c r="J656" s="99">
        <v>25</v>
      </c>
      <c r="K656" s="99"/>
      <c r="L656" s="99"/>
      <c r="M656" s="99"/>
      <c r="N656" s="99">
        <f t="shared" si="624"/>
        <v>0</v>
      </c>
      <c r="O656" s="99">
        <v>25</v>
      </c>
      <c r="P656" s="99">
        <v>25</v>
      </c>
      <c r="Q656" s="144">
        <f>N656-O656</f>
        <v>-25</v>
      </c>
      <c r="R656" s="99">
        <v>98</v>
      </c>
      <c r="S656" s="99">
        <f t="shared" si="625"/>
        <v>0</v>
      </c>
      <c r="T656" s="99">
        <f t="shared" si="626"/>
        <v>2450</v>
      </c>
      <c r="U656" s="99">
        <f t="shared" si="627"/>
        <v>2450</v>
      </c>
      <c r="V656" s="143" t="s">
        <v>727</v>
      </c>
      <c r="W656" s="143"/>
      <c r="X656" s="143"/>
      <c r="Y656" s="143"/>
      <c r="Z656" s="143"/>
      <c r="AA656" s="143"/>
      <c r="AB656" s="143"/>
      <c r="AC656" s="143"/>
    </row>
    <row r="657" spans="2:29" x14ac:dyDescent="0.25">
      <c r="B657" s="83">
        <v>643</v>
      </c>
      <c r="C657" s="95" t="s">
        <v>7</v>
      </c>
      <c r="D657" s="103" t="s">
        <v>214</v>
      </c>
      <c r="E657" s="97" t="s">
        <v>350</v>
      </c>
      <c r="F657" s="105" t="s">
        <v>381</v>
      </c>
      <c r="G657" s="99">
        <v>100</v>
      </c>
      <c r="H657" s="99">
        <v>50</v>
      </c>
      <c r="I657" s="100">
        <v>0</v>
      </c>
      <c r="J657" s="99">
        <v>0</v>
      </c>
      <c r="K657" s="99"/>
      <c r="L657" s="99"/>
      <c r="M657" s="99"/>
      <c r="N657" s="99">
        <f t="shared" si="624"/>
        <v>0</v>
      </c>
      <c r="O657" s="99">
        <v>0</v>
      </c>
      <c r="P657" s="99">
        <v>0</v>
      </c>
      <c r="Q657" s="143"/>
      <c r="R657" s="99">
        <v>107</v>
      </c>
      <c r="S657" s="99">
        <f t="shared" si="625"/>
        <v>0</v>
      </c>
      <c r="T657" s="99">
        <f t="shared" si="626"/>
        <v>0</v>
      </c>
      <c r="U657" s="99">
        <f t="shared" si="627"/>
        <v>0</v>
      </c>
      <c r="V657" s="143"/>
      <c r="W657" s="143"/>
      <c r="X657" s="143"/>
      <c r="Y657" s="143"/>
      <c r="Z657" s="143"/>
      <c r="AA657" s="143"/>
      <c r="AB657" s="143"/>
      <c r="AC657" s="143"/>
    </row>
    <row r="658" spans="2:29" x14ac:dyDescent="0.25">
      <c r="B658" s="83">
        <v>644</v>
      </c>
      <c r="C658" s="65" t="s">
        <v>23</v>
      </c>
      <c r="D658" s="73" t="s">
        <v>356</v>
      </c>
      <c r="E658" s="67" t="s">
        <v>350</v>
      </c>
      <c r="F658" s="70" t="s">
        <v>382</v>
      </c>
      <c r="G658" s="89">
        <v>0</v>
      </c>
      <c r="H658" s="89">
        <v>0</v>
      </c>
      <c r="I658" s="93">
        <v>25</v>
      </c>
      <c r="J658" s="89">
        <v>0</v>
      </c>
      <c r="K658" s="89">
        <v>0</v>
      </c>
      <c r="L658" s="89">
        <v>0</v>
      </c>
      <c r="M658" s="89">
        <v>0</v>
      </c>
      <c r="N658" s="89">
        <v>0</v>
      </c>
      <c r="O658" s="89">
        <v>0</v>
      </c>
      <c r="P658" s="89">
        <v>0</v>
      </c>
      <c r="Q658" s="41">
        <f>N658-O658</f>
        <v>0</v>
      </c>
      <c r="R658" s="89">
        <v>145</v>
      </c>
      <c r="S658" s="89">
        <f t="shared" si="625"/>
        <v>0</v>
      </c>
      <c r="T658" s="89">
        <f t="shared" si="626"/>
        <v>0</v>
      </c>
      <c r="U658" s="89">
        <f t="shared" si="627"/>
        <v>0</v>
      </c>
    </row>
    <row r="659" spans="2:29" x14ac:dyDescent="0.25">
      <c r="B659" s="83">
        <v>645</v>
      </c>
      <c r="C659" s="95" t="s">
        <v>7</v>
      </c>
      <c r="D659" s="96" t="s">
        <v>183</v>
      </c>
      <c r="E659" s="97" t="s">
        <v>350</v>
      </c>
      <c r="F659" s="98" t="s">
        <v>383</v>
      </c>
      <c r="G659" s="99">
        <v>0</v>
      </c>
      <c r="H659" s="99">
        <v>25</v>
      </c>
      <c r="I659" s="100">
        <v>0</v>
      </c>
      <c r="J659" s="99">
        <v>25</v>
      </c>
      <c r="K659" s="99"/>
      <c r="L659" s="99"/>
      <c r="M659" s="99"/>
      <c r="N659" s="99">
        <f t="shared" ref="N659:N661" si="628">SUM(L659+M659)</f>
        <v>0</v>
      </c>
      <c r="O659" s="99">
        <v>25</v>
      </c>
      <c r="P659" s="99">
        <v>50</v>
      </c>
      <c r="Q659" s="143"/>
      <c r="R659" s="99">
        <v>113</v>
      </c>
      <c r="S659" s="99">
        <f t="shared" si="625"/>
        <v>0</v>
      </c>
      <c r="T659" s="99">
        <f t="shared" si="626"/>
        <v>2825</v>
      </c>
      <c r="U659" s="99">
        <f t="shared" si="627"/>
        <v>5650</v>
      </c>
      <c r="V659" s="143"/>
      <c r="W659" s="143"/>
      <c r="X659" s="143"/>
      <c r="Y659" s="143"/>
      <c r="Z659" s="143"/>
      <c r="AA659" s="143"/>
      <c r="AB659" s="143"/>
      <c r="AC659" s="143"/>
    </row>
    <row r="660" spans="2:29" x14ac:dyDescent="0.25">
      <c r="B660" s="83">
        <v>646</v>
      </c>
      <c r="C660" s="95" t="s">
        <v>17</v>
      </c>
      <c r="D660" s="103" t="s">
        <v>159</v>
      </c>
      <c r="E660" s="97" t="s">
        <v>350</v>
      </c>
      <c r="F660" s="146" t="s">
        <v>384</v>
      </c>
      <c r="G660" s="99">
        <v>250</v>
      </c>
      <c r="H660" s="99">
        <v>0</v>
      </c>
      <c r="I660" s="100">
        <v>150</v>
      </c>
      <c r="J660" s="99">
        <v>75</v>
      </c>
      <c r="K660" s="99"/>
      <c r="L660" s="99"/>
      <c r="M660" s="99"/>
      <c r="N660" s="99">
        <f t="shared" si="628"/>
        <v>0</v>
      </c>
      <c r="O660" s="99">
        <v>100</v>
      </c>
      <c r="P660" s="99">
        <v>200</v>
      </c>
      <c r="Q660" s="143"/>
      <c r="R660" s="99">
        <v>89.62</v>
      </c>
      <c r="S660" s="99">
        <f t="shared" si="625"/>
        <v>0</v>
      </c>
      <c r="T660" s="99">
        <f t="shared" si="626"/>
        <v>8962</v>
      </c>
      <c r="U660" s="99">
        <f t="shared" si="627"/>
        <v>17924</v>
      </c>
      <c r="V660" s="143"/>
      <c r="W660" s="143"/>
      <c r="X660" s="143"/>
      <c r="Y660" s="143"/>
      <c r="Z660" s="143"/>
      <c r="AA660" s="143"/>
      <c r="AB660" s="143"/>
      <c r="AC660" s="143"/>
    </row>
    <row r="661" spans="2:29" x14ac:dyDescent="0.25">
      <c r="B661" s="83">
        <v>647</v>
      </c>
      <c r="C661" s="95" t="s">
        <v>7</v>
      </c>
      <c r="D661" s="103" t="s">
        <v>385</v>
      </c>
      <c r="E661" s="97" t="s">
        <v>350</v>
      </c>
      <c r="F661" s="146" t="s">
        <v>384</v>
      </c>
      <c r="G661" s="99"/>
      <c r="H661" s="99"/>
      <c r="I661" s="100"/>
      <c r="J661" s="99">
        <v>25</v>
      </c>
      <c r="K661" s="99"/>
      <c r="L661" s="99"/>
      <c r="M661" s="99"/>
      <c r="N661" s="99">
        <f t="shared" si="628"/>
        <v>0</v>
      </c>
      <c r="O661" s="99">
        <v>50</v>
      </c>
      <c r="P661" s="99">
        <v>25</v>
      </c>
      <c r="Q661" s="143"/>
      <c r="R661" s="99">
        <v>132</v>
      </c>
      <c r="S661" s="99">
        <f t="shared" si="625"/>
        <v>0</v>
      </c>
      <c r="T661" s="99">
        <f t="shared" si="626"/>
        <v>6600</v>
      </c>
      <c r="U661" s="99">
        <f t="shared" si="627"/>
        <v>3300</v>
      </c>
      <c r="V661" s="143"/>
      <c r="W661" s="143"/>
      <c r="X661" s="143"/>
      <c r="Y661" s="143"/>
      <c r="Z661" s="143"/>
      <c r="AA661" s="143"/>
      <c r="AB661" s="143"/>
      <c r="AC661" s="143"/>
    </row>
    <row r="662" spans="2:29" x14ac:dyDescent="0.25">
      <c r="B662" s="83">
        <v>648</v>
      </c>
      <c r="C662" s="36" t="s">
        <v>7</v>
      </c>
      <c r="D662" s="73" t="s">
        <v>208</v>
      </c>
      <c r="E662" s="38" t="s">
        <v>350</v>
      </c>
      <c r="F662" s="12" t="s">
        <v>386</v>
      </c>
      <c r="G662" s="35">
        <v>0</v>
      </c>
      <c r="H662" s="35">
        <v>0</v>
      </c>
      <c r="I662" s="40">
        <v>0</v>
      </c>
      <c r="J662" s="35">
        <v>0</v>
      </c>
      <c r="K662" s="89">
        <v>0</v>
      </c>
      <c r="L662" s="89">
        <v>0</v>
      </c>
      <c r="M662" s="89">
        <v>0</v>
      </c>
      <c r="N662" s="35">
        <v>0</v>
      </c>
      <c r="O662" s="35">
        <v>0</v>
      </c>
      <c r="P662" s="35">
        <v>0</v>
      </c>
      <c r="R662" s="89"/>
      <c r="S662" s="89">
        <f t="shared" si="625"/>
        <v>0</v>
      </c>
      <c r="T662" s="89">
        <f t="shared" si="626"/>
        <v>0</v>
      </c>
      <c r="U662" s="89">
        <f t="shared" si="627"/>
        <v>0</v>
      </c>
    </row>
    <row r="663" spans="2:29" x14ac:dyDescent="0.25">
      <c r="B663" s="83">
        <v>649</v>
      </c>
      <c r="C663" s="36" t="s">
        <v>23</v>
      </c>
      <c r="D663" s="73" t="s">
        <v>99</v>
      </c>
      <c r="E663" s="38" t="s">
        <v>350</v>
      </c>
      <c r="F663" s="12" t="s">
        <v>386</v>
      </c>
      <c r="G663" s="35">
        <v>25</v>
      </c>
      <c r="H663" s="35">
        <v>0</v>
      </c>
      <c r="I663" s="40">
        <v>0</v>
      </c>
      <c r="J663" s="35">
        <v>0</v>
      </c>
      <c r="K663" s="89">
        <v>0</v>
      </c>
      <c r="L663" s="89">
        <v>0</v>
      </c>
      <c r="M663" s="89">
        <v>0</v>
      </c>
      <c r="N663" s="35">
        <v>0</v>
      </c>
      <c r="O663" s="35">
        <v>0</v>
      </c>
      <c r="P663" s="35">
        <v>0</v>
      </c>
      <c r="Q663" s="41">
        <f t="shared" ref="Q663:Q665" si="629">N663-O663</f>
        <v>0</v>
      </c>
      <c r="R663" s="89"/>
      <c r="S663" s="89">
        <f t="shared" si="625"/>
        <v>0</v>
      </c>
      <c r="T663" s="89">
        <f t="shared" si="626"/>
        <v>0</v>
      </c>
      <c r="U663" s="89">
        <f t="shared" si="627"/>
        <v>0</v>
      </c>
    </row>
    <row r="664" spans="2:29" x14ac:dyDescent="0.25">
      <c r="B664" s="83">
        <v>650</v>
      </c>
      <c r="C664" s="65" t="s">
        <v>23</v>
      </c>
      <c r="D664" s="73" t="s">
        <v>203</v>
      </c>
      <c r="E664" s="67" t="s">
        <v>350</v>
      </c>
      <c r="F664" s="70" t="s">
        <v>387</v>
      </c>
      <c r="G664" s="89">
        <v>0</v>
      </c>
      <c r="H664" s="89">
        <v>0</v>
      </c>
      <c r="I664" s="93">
        <v>0</v>
      </c>
      <c r="J664" s="89">
        <v>0</v>
      </c>
      <c r="K664" s="89">
        <v>0</v>
      </c>
      <c r="L664" s="89">
        <v>0</v>
      </c>
      <c r="M664" s="89">
        <v>0</v>
      </c>
      <c r="N664" s="89">
        <v>0</v>
      </c>
      <c r="O664" s="89">
        <v>0</v>
      </c>
      <c r="P664" s="89">
        <v>0</v>
      </c>
      <c r="Q664" s="41">
        <f t="shared" si="629"/>
        <v>0</v>
      </c>
      <c r="R664" s="89"/>
      <c r="S664" s="89">
        <f t="shared" si="625"/>
        <v>0</v>
      </c>
      <c r="T664" s="89">
        <f t="shared" si="626"/>
        <v>0</v>
      </c>
      <c r="U664" s="89">
        <f t="shared" si="627"/>
        <v>0</v>
      </c>
    </row>
    <row r="665" spans="2:29" x14ac:dyDescent="0.25">
      <c r="B665" s="83">
        <v>651</v>
      </c>
      <c r="C665" s="59" t="s">
        <v>23</v>
      </c>
      <c r="D665" s="63" t="s">
        <v>99</v>
      </c>
      <c r="E665" s="55" t="s">
        <v>350</v>
      </c>
      <c r="F665" s="58" t="s">
        <v>387</v>
      </c>
      <c r="G665" s="88">
        <v>25</v>
      </c>
      <c r="H665" s="88">
        <v>0</v>
      </c>
      <c r="I665" s="92">
        <v>250</v>
      </c>
      <c r="J665" s="88">
        <v>0</v>
      </c>
      <c r="K665" s="88">
        <v>0</v>
      </c>
      <c r="L665" s="88">
        <v>0</v>
      </c>
      <c r="M665" s="88">
        <v>0</v>
      </c>
      <c r="N665" s="88">
        <f t="shared" ref="N665:N666" si="630">SUM(L665+M665)</f>
        <v>0</v>
      </c>
      <c r="O665" s="88">
        <v>0</v>
      </c>
      <c r="P665" s="88">
        <v>0</v>
      </c>
      <c r="Q665" s="41">
        <f t="shared" si="629"/>
        <v>0</v>
      </c>
      <c r="R665" s="88">
        <v>85</v>
      </c>
      <c r="S665" s="88">
        <f t="shared" ref="S665:S672" si="631">N665*R665</f>
        <v>0</v>
      </c>
      <c r="T665" s="88">
        <f t="shared" ref="T665:T672" si="632">O665*R665</f>
        <v>0</v>
      </c>
      <c r="U665" s="88">
        <f t="shared" ref="U665:U672" si="633">P665*R665</f>
        <v>0</v>
      </c>
      <c r="V665" s="1" t="s">
        <v>745</v>
      </c>
    </row>
    <row r="666" spans="2:29" x14ac:dyDescent="0.25">
      <c r="B666" s="83">
        <v>652</v>
      </c>
      <c r="C666" s="95" t="s">
        <v>17</v>
      </c>
      <c r="D666" s="103" t="s">
        <v>159</v>
      </c>
      <c r="E666" s="97" t="s">
        <v>350</v>
      </c>
      <c r="F666" s="146" t="s">
        <v>387</v>
      </c>
      <c r="G666" s="99">
        <v>150</v>
      </c>
      <c r="H666" s="99">
        <v>0</v>
      </c>
      <c r="I666" s="100">
        <v>100</v>
      </c>
      <c r="J666" s="99">
        <v>50</v>
      </c>
      <c r="K666" s="99"/>
      <c r="L666" s="99"/>
      <c r="M666" s="99"/>
      <c r="N666" s="99">
        <f t="shared" si="630"/>
        <v>0</v>
      </c>
      <c r="O666" s="99">
        <v>75</v>
      </c>
      <c r="P666" s="99">
        <v>100</v>
      </c>
      <c r="Q666" s="143"/>
      <c r="R666" s="99">
        <v>96.22</v>
      </c>
      <c r="S666" s="99">
        <f t="shared" si="631"/>
        <v>0</v>
      </c>
      <c r="T666" s="99">
        <f t="shared" si="632"/>
        <v>7216.5</v>
      </c>
      <c r="U666" s="99">
        <f t="shared" si="633"/>
        <v>9622</v>
      </c>
      <c r="V666" s="143"/>
      <c r="W666" s="143"/>
      <c r="X666" s="143"/>
      <c r="Y666" s="143"/>
      <c r="Z666" s="143"/>
      <c r="AA666" s="143"/>
      <c r="AB666" s="143"/>
      <c r="AC666" s="143"/>
    </row>
    <row r="667" spans="2:29" x14ac:dyDescent="0.25">
      <c r="B667" s="83">
        <v>653</v>
      </c>
      <c r="C667" s="65" t="s">
        <v>7</v>
      </c>
      <c r="D667" s="73" t="s">
        <v>52</v>
      </c>
      <c r="E667" s="67" t="s">
        <v>350</v>
      </c>
      <c r="F667" s="70" t="s">
        <v>387</v>
      </c>
      <c r="G667" s="89">
        <v>0</v>
      </c>
      <c r="H667" s="89">
        <v>0</v>
      </c>
      <c r="I667" s="93">
        <v>0</v>
      </c>
      <c r="J667" s="89">
        <v>0</v>
      </c>
      <c r="K667" s="89">
        <v>0</v>
      </c>
      <c r="L667" s="89">
        <v>0</v>
      </c>
      <c r="M667" s="89">
        <v>0</v>
      </c>
      <c r="N667" s="89">
        <v>0</v>
      </c>
      <c r="O667" s="89">
        <v>0</v>
      </c>
      <c r="P667" s="89">
        <v>0</v>
      </c>
      <c r="R667" s="89">
        <v>0</v>
      </c>
      <c r="S667" s="89">
        <f t="shared" si="631"/>
        <v>0</v>
      </c>
      <c r="T667" s="89">
        <f t="shared" si="632"/>
        <v>0</v>
      </c>
      <c r="U667" s="89">
        <f t="shared" si="633"/>
        <v>0</v>
      </c>
    </row>
    <row r="668" spans="2:29" x14ac:dyDescent="0.25">
      <c r="B668" s="83">
        <v>654</v>
      </c>
      <c r="C668" s="110" t="s">
        <v>17</v>
      </c>
      <c r="D668" s="111" t="s">
        <v>159</v>
      </c>
      <c r="E668" s="112" t="s">
        <v>350</v>
      </c>
      <c r="F668" s="121" t="s">
        <v>388</v>
      </c>
      <c r="G668" s="101">
        <v>0</v>
      </c>
      <c r="H668" s="101">
        <v>0</v>
      </c>
      <c r="I668" s="114">
        <v>100</v>
      </c>
      <c r="J668" s="101">
        <v>50</v>
      </c>
      <c r="K668" s="101">
        <v>0</v>
      </c>
      <c r="L668" s="101">
        <v>0</v>
      </c>
      <c r="M668" s="101">
        <v>0</v>
      </c>
      <c r="N668" s="101">
        <f>SUM(L668+M668)</f>
        <v>0</v>
      </c>
      <c r="O668" s="101">
        <v>75</v>
      </c>
      <c r="P668" s="101">
        <v>0</v>
      </c>
      <c r="Q668" s="115"/>
      <c r="R668" s="101">
        <v>85</v>
      </c>
      <c r="S668" s="101">
        <f t="shared" si="631"/>
        <v>0</v>
      </c>
      <c r="T668" s="101">
        <f t="shared" si="632"/>
        <v>6375</v>
      </c>
      <c r="U668" s="101">
        <f t="shared" si="633"/>
        <v>0</v>
      </c>
    </row>
    <row r="669" spans="2:29" ht="22.5" x14ac:dyDescent="0.25">
      <c r="B669" s="83">
        <v>655</v>
      </c>
      <c r="C669" s="95" t="s">
        <v>23</v>
      </c>
      <c r="D669" s="96" t="s">
        <v>113</v>
      </c>
      <c r="E669" s="97" t="s">
        <v>350</v>
      </c>
      <c r="F669" s="146" t="s">
        <v>389</v>
      </c>
      <c r="G669" s="99"/>
      <c r="H669" s="99"/>
      <c r="I669" s="100"/>
      <c r="J669" s="99">
        <v>0</v>
      </c>
      <c r="K669" s="99"/>
      <c r="L669" s="99"/>
      <c r="M669" s="99"/>
      <c r="N669" s="99">
        <f t="shared" ref="N669:N670" si="634">SUM(L669+M669)</f>
        <v>0</v>
      </c>
      <c r="O669" s="99">
        <v>25</v>
      </c>
      <c r="P669" s="99">
        <v>25</v>
      </c>
      <c r="Q669" s="144">
        <f t="shared" ref="Q669:Q671" si="635">N669-O669</f>
        <v>-25</v>
      </c>
      <c r="R669" s="99">
        <v>129</v>
      </c>
      <c r="S669" s="99">
        <f t="shared" si="631"/>
        <v>0</v>
      </c>
      <c r="T669" s="99">
        <f t="shared" si="632"/>
        <v>3225</v>
      </c>
      <c r="U669" s="99">
        <f t="shared" si="633"/>
        <v>3225</v>
      </c>
      <c r="V669" s="143" t="s">
        <v>727</v>
      </c>
      <c r="W669" s="143"/>
      <c r="X669" s="143"/>
      <c r="Y669" s="143"/>
      <c r="Z669" s="143"/>
      <c r="AA669" s="143"/>
      <c r="AB669" s="143"/>
      <c r="AC669" s="143"/>
    </row>
    <row r="670" spans="2:29" x14ac:dyDescent="0.25">
      <c r="B670" s="83">
        <v>656</v>
      </c>
      <c r="C670" s="59" t="s">
        <v>23</v>
      </c>
      <c r="D670" s="63" t="s">
        <v>390</v>
      </c>
      <c r="E670" s="55" t="s">
        <v>391</v>
      </c>
      <c r="F670" s="57" t="s">
        <v>392</v>
      </c>
      <c r="G670" s="88"/>
      <c r="H670" s="88">
        <v>16.5</v>
      </c>
      <c r="I670" s="92">
        <v>0</v>
      </c>
      <c r="J670" s="88">
        <v>0</v>
      </c>
      <c r="K670" s="88">
        <v>0</v>
      </c>
      <c r="L670" s="88">
        <v>0</v>
      </c>
      <c r="M670" s="88">
        <v>0</v>
      </c>
      <c r="N670" s="88">
        <f t="shared" si="634"/>
        <v>0</v>
      </c>
      <c r="O670" s="88">
        <v>0</v>
      </c>
      <c r="P670" s="88">
        <v>0</v>
      </c>
      <c r="Q670" s="41">
        <f t="shared" si="635"/>
        <v>0</v>
      </c>
      <c r="R670" s="88">
        <v>300</v>
      </c>
      <c r="S670" s="88">
        <f t="shared" si="631"/>
        <v>0</v>
      </c>
      <c r="T670" s="88">
        <f t="shared" si="632"/>
        <v>0</v>
      </c>
      <c r="U670" s="88">
        <f t="shared" si="633"/>
        <v>0</v>
      </c>
      <c r="V670" s="1" t="s">
        <v>728</v>
      </c>
    </row>
    <row r="671" spans="2:29" x14ac:dyDescent="0.25">
      <c r="B671" s="83">
        <v>657</v>
      </c>
      <c r="C671" s="36" t="s">
        <v>23</v>
      </c>
      <c r="D671" s="73" t="s">
        <v>393</v>
      </c>
      <c r="E671" s="38" t="s">
        <v>391</v>
      </c>
      <c r="F671" s="68" t="s">
        <v>394</v>
      </c>
      <c r="G671" s="35">
        <v>0</v>
      </c>
      <c r="H671" s="35">
        <v>0</v>
      </c>
      <c r="I671" s="40">
        <v>0</v>
      </c>
      <c r="J671" s="35">
        <v>0</v>
      </c>
      <c r="K671" s="89">
        <v>0</v>
      </c>
      <c r="L671" s="89">
        <v>0</v>
      </c>
      <c r="M671" s="89">
        <v>0</v>
      </c>
      <c r="N671" s="35">
        <v>0</v>
      </c>
      <c r="O671" s="35">
        <v>0</v>
      </c>
      <c r="P671" s="35">
        <v>0</v>
      </c>
      <c r="Q671" s="41">
        <f t="shared" si="635"/>
        <v>0</v>
      </c>
      <c r="R671" s="89"/>
      <c r="S671" s="89">
        <f t="shared" si="631"/>
        <v>0</v>
      </c>
      <c r="T671" s="89">
        <f t="shared" si="632"/>
        <v>0</v>
      </c>
      <c r="U671" s="89">
        <f t="shared" si="633"/>
        <v>0</v>
      </c>
    </row>
    <row r="672" spans="2:29" x14ac:dyDescent="0.25">
      <c r="B672" s="83">
        <v>658</v>
      </c>
      <c r="C672" s="36" t="s">
        <v>7</v>
      </c>
      <c r="D672" s="73" t="s">
        <v>52</v>
      </c>
      <c r="E672" s="38" t="s">
        <v>391</v>
      </c>
      <c r="F672" s="39" t="s">
        <v>394</v>
      </c>
      <c r="G672" s="35">
        <v>0</v>
      </c>
      <c r="H672" s="35">
        <v>0</v>
      </c>
      <c r="I672" s="40">
        <v>0</v>
      </c>
      <c r="J672" s="35">
        <v>0</v>
      </c>
      <c r="K672" s="89">
        <v>0</v>
      </c>
      <c r="L672" s="89">
        <v>0</v>
      </c>
      <c r="M672" s="89">
        <v>0</v>
      </c>
      <c r="N672" s="35">
        <v>0</v>
      </c>
      <c r="O672" s="35">
        <v>0</v>
      </c>
      <c r="P672" s="35">
        <v>0</v>
      </c>
      <c r="R672" s="89"/>
      <c r="S672" s="89">
        <f t="shared" si="631"/>
        <v>0</v>
      </c>
      <c r="T672" s="89">
        <f t="shared" si="632"/>
        <v>0</v>
      </c>
      <c r="U672" s="89">
        <f t="shared" si="633"/>
        <v>0</v>
      </c>
    </row>
    <row r="673" spans="2:29" x14ac:dyDescent="0.25">
      <c r="B673" s="83">
        <v>659</v>
      </c>
      <c r="C673" s="59" t="s">
        <v>23</v>
      </c>
      <c r="D673" s="63" t="s">
        <v>189</v>
      </c>
      <c r="E673" s="55" t="s">
        <v>391</v>
      </c>
      <c r="F673" s="57" t="s">
        <v>395</v>
      </c>
      <c r="G673" s="88"/>
      <c r="H673" s="88">
        <v>1</v>
      </c>
      <c r="I673" s="92">
        <v>0</v>
      </c>
      <c r="J673" s="88">
        <v>0</v>
      </c>
      <c r="K673" s="88">
        <v>0</v>
      </c>
      <c r="L673" s="88">
        <v>0</v>
      </c>
      <c r="M673" s="88">
        <v>0</v>
      </c>
      <c r="N673" s="88">
        <f t="shared" ref="N673:N747" si="636">SUM(L673+M673)</f>
        <v>0</v>
      </c>
      <c r="O673" s="88">
        <v>0</v>
      </c>
      <c r="P673" s="88">
        <v>0</v>
      </c>
      <c r="Q673" s="41">
        <f t="shared" ref="Q673:Q677" si="637">N673-O673</f>
        <v>0</v>
      </c>
      <c r="R673" s="88">
        <v>620</v>
      </c>
      <c r="S673" s="88">
        <f t="shared" ref="S673:S685" si="638">N673*R673</f>
        <v>0</v>
      </c>
      <c r="T673" s="88">
        <f t="shared" ref="T673:T685" si="639">O673*R673</f>
        <v>0</v>
      </c>
      <c r="U673" s="88">
        <f t="shared" ref="U673:U685" si="640">P673*R673</f>
        <v>0</v>
      </c>
      <c r="V673" s="1" t="s">
        <v>728</v>
      </c>
    </row>
    <row r="674" spans="2:29" x14ac:dyDescent="0.25">
      <c r="B674" s="83">
        <v>660</v>
      </c>
      <c r="C674" s="59" t="s">
        <v>23</v>
      </c>
      <c r="D674" s="63" t="s">
        <v>224</v>
      </c>
      <c r="E674" s="55" t="s">
        <v>391</v>
      </c>
      <c r="F674" s="57" t="s">
        <v>396</v>
      </c>
      <c r="G674" s="88"/>
      <c r="H674" s="88"/>
      <c r="I674" s="92"/>
      <c r="J674" s="88">
        <v>10</v>
      </c>
      <c r="K674" s="88">
        <v>0</v>
      </c>
      <c r="L674" s="88">
        <v>0</v>
      </c>
      <c r="M674" s="88">
        <v>0</v>
      </c>
      <c r="N674" s="88">
        <f t="shared" si="636"/>
        <v>0</v>
      </c>
      <c r="O674" s="88">
        <v>5</v>
      </c>
      <c r="P674" s="88">
        <v>0</v>
      </c>
      <c r="Q674" s="41">
        <f t="shared" si="637"/>
        <v>-5</v>
      </c>
      <c r="R674" s="88">
        <v>395</v>
      </c>
      <c r="S674" s="88">
        <f t="shared" si="638"/>
        <v>0</v>
      </c>
      <c r="T674" s="88">
        <f t="shared" si="639"/>
        <v>1975</v>
      </c>
      <c r="U674" s="88">
        <f t="shared" si="640"/>
        <v>0</v>
      </c>
      <c r="V674" s="1" t="s">
        <v>728</v>
      </c>
    </row>
    <row r="675" spans="2:29" x14ac:dyDescent="0.25">
      <c r="B675" s="83">
        <v>661</v>
      </c>
      <c r="C675" s="59" t="s">
        <v>23</v>
      </c>
      <c r="D675" s="61" t="s">
        <v>189</v>
      </c>
      <c r="E675" s="55" t="s">
        <v>391</v>
      </c>
      <c r="F675" s="57" t="s">
        <v>397</v>
      </c>
      <c r="G675" s="88">
        <v>2</v>
      </c>
      <c r="H675" s="88">
        <v>1</v>
      </c>
      <c r="I675" s="92">
        <v>5</v>
      </c>
      <c r="J675" s="88">
        <v>0</v>
      </c>
      <c r="K675" s="88">
        <v>0</v>
      </c>
      <c r="L675" s="88">
        <v>0</v>
      </c>
      <c r="M675" s="88">
        <v>0</v>
      </c>
      <c r="N675" s="88">
        <f t="shared" si="636"/>
        <v>0</v>
      </c>
      <c r="O675" s="88">
        <v>0</v>
      </c>
      <c r="P675" s="88">
        <v>0</v>
      </c>
      <c r="Q675" s="41">
        <f t="shared" si="637"/>
        <v>0</v>
      </c>
      <c r="R675" s="88">
        <v>530</v>
      </c>
      <c r="S675" s="88">
        <f t="shared" si="638"/>
        <v>0</v>
      </c>
      <c r="T675" s="88">
        <f t="shared" si="639"/>
        <v>0</v>
      </c>
      <c r="U675" s="88">
        <f t="shared" si="640"/>
        <v>0</v>
      </c>
      <c r="V675" s="1" t="s">
        <v>728</v>
      </c>
    </row>
    <row r="676" spans="2:29" x14ac:dyDescent="0.25">
      <c r="B676" s="83">
        <v>662</v>
      </c>
      <c r="C676" s="59" t="s">
        <v>23</v>
      </c>
      <c r="D676" s="61" t="s">
        <v>224</v>
      </c>
      <c r="E676" s="55" t="s">
        <v>391</v>
      </c>
      <c r="F676" s="57" t="s">
        <v>398</v>
      </c>
      <c r="G676" s="88"/>
      <c r="H676" s="88"/>
      <c r="I676" s="92"/>
      <c r="J676" s="88">
        <v>1</v>
      </c>
      <c r="K676" s="88">
        <v>0</v>
      </c>
      <c r="L676" s="88">
        <v>0</v>
      </c>
      <c r="M676" s="88">
        <v>0</v>
      </c>
      <c r="N676" s="88">
        <f t="shared" si="636"/>
        <v>0</v>
      </c>
      <c r="O676" s="88">
        <v>1</v>
      </c>
      <c r="P676" s="88">
        <v>0</v>
      </c>
      <c r="Q676" s="41">
        <f t="shared" si="637"/>
        <v>-1</v>
      </c>
      <c r="R676" s="88">
        <v>3750</v>
      </c>
      <c r="S676" s="88">
        <f t="shared" si="638"/>
        <v>0</v>
      </c>
      <c r="T676" s="88">
        <f t="shared" si="639"/>
        <v>3750</v>
      </c>
      <c r="U676" s="88">
        <f t="shared" si="640"/>
        <v>0</v>
      </c>
      <c r="V676" s="1" t="s">
        <v>744</v>
      </c>
    </row>
    <row r="677" spans="2:29" x14ac:dyDescent="0.25">
      <c r="B677" s="83">
        <v>663</v>
      </c>
      <c r="C677" s="59" t="s">
        <v>23</v>
      </c>
      <c r="D677" s="61" t="s">
        <v>399</v>
      </c>
      <c r="E677" s="55" t="s">
        <v>391</v>
      </c>
      <c r="F677" s="57" t="s">
        <v>398</v>
      </c>
      <c r="G677" s="88"/>
      <c r="H677" s="88"/>
      <c r="I677" s="92"/>
      <c r="J677" s="88">
        <v>1</v>
      </c>
      <c r="K677" s="88">
        <v>0</v>
      </c>
      <c r="L677" s="88">
        <v>0</v>
      </c>
      <c r="M677" s="88">
        <v>0</v>
      </c>
      <c r="N677" s="88">
        <f t="shared" si="636"/>
        <v>0</v>
      </c>
      <c r="O677" s="88">
        <v>1</v>
      </c>
      <c r="P677" s="88">
        <v>0</v>
      </c>
      <c r="Q677" s="41">
        <f t="shared" si="637"/>
        <v>-1</v>
      </c>
      <c r="R677" s="88">
        <v>4620</v>
      </c>
      <c r="S677" s="88">
        <f t="shared" si="638"/>
        <v>0</v>
      </c>
      <c r="T677" s="88">
        <f t="shared" si="639"/>
        <v>4620</v>
      </c>
      <c r="U677" s="88">
        <f t="shared" si="640"/>
        <v>0</v>
      </c>
      <c r="V677" s="1" t="s">
        <v>746</v>
      </c>
    </row>
    <row r="678" spans="2:29" x14ac:dyDescent="0.25">
      <c r="B678" s="83">
        <v>664</v>
      </c>
      <c r="C678" s="95" t="s">
        <v>7</v>
      </c>
      <c r="D678" s="103" t="s">
        <v>63</v>
      </c>
      <c r="E678" s="97" t="s">
        <v>391</v>
      </c>
      <c r="F678" s="98" t="s">
        <v>400</v>
      </c>
      <c r="G678" s="99">
        <v>0</v>
      </c>
      <c r="H678" s="99">
        <v>0</v>
      </c>
      <c r="I678" s="100">
        <v>1</v>
      </c>
      <c r="J678" s="99">
        <v>2</v>
      </c>
      <c r="K678" s="99">
        <v>0</v>
      </c>
      <c r="L678" s="99">
        <v>0</v>
      </c>
      <c r="M678" s="99"/>
      <c r="N678" s="99">
        <f t="shared" si="636"/>
        <v>0</v>
      </c>
      <c r="O678" s="99">
        <v>2</v>
      </c>
      <c r="P678" s="99">
        <v>0</v>
      </c>
      <c r="Q678" s="143"/>
      <c r="R678" s="99">
        <v>2150</v>
      </c>
      <c r="S678" s="99">
        <f t="shared" si="638"/>
        <v>0</v>
      </c>
      <c r="T678" s="99">
        <f t="shared" si="639"/>
        <v>4300</v>
      </c>
      <c r="U678" s="99">
        <f t="shared" si="640"/>
        <v>0</v>
      </c>
      <c r="V678" s="143"/>
      <c r="W678" s="143"/>
      <c r="X678" s="143"/>
      <c r="Y678" s="143"/>
      <c r="Z678" s="143"/>
      <c r="AA678" s="143"/>
      <c r="AB678" s="143"/>
      <c r="AC678" s="143"/>
    </row>
    <row r="679" spans="2:29" x14ac:dyDescent="0.25">
      <c r="B679" s="83">
        <v>665</v>
      </c>
      <c r="C679" s="110" t="s">
        <v>23</v>
      </c>
      <c r="D679" s="119" t="s">
        <v>253</v>
      </c>
      <c r="E679" s="112" t="s">
        <v>391</v>
      </c>
      <c r="F679" s="113" t="s">
        <v>400</v>
      </c>
      <c r="G679" s="101"/>
      <c r="H679" s="101"/>
      <c r="I679" s="114"/>
      <c r="J679" s="101">
        <v>1</v>
      </c>
      <c r="K679" s="101">
        <v>0</v>
      </c>
      <c r="L679" s="101">
        <v>0</v>
      </c>
      <c r="M679" s="101">
        <v>0</v>
      </c>
      <c r="N679" s="101">
        <f>SUM(L679+M679)</f>
        <v>0</v>
      </c>
      <c r="O679" s="101">
        <v>1</v>
      </c>
      <c r="P679" s="101">
        <v>0</v>
      </c>
      <c r="Q679" s="118">
        <f>N679-O679</f>
        <v>-1</v>
      </c>
      <c r="R679" s="101">
        <v>1500</v>
      </c>
      <c r="S679" s="101">
        <f t="shared" si="638"/>
        <v>0</v>
      </c>
      <c r="T679" s="101">
        <f t="shared" si="639"/>
        <v>1500</v>
      </c>
      <c r="U679" s="101">
        <f t="shared" si="640"/>
        <v>0</v>
      </c>
      <c r="V679" s="1" t="s">
        <v>727</v>
      </c>
    </row>
    <row r="680" spans="2:29" x14ac:dyDescent="0.25">
      <c r="B680" s="83">
        <v>666</v>
      </c>
      <c r="C680" s="59" t="s">
        <v>7</v>
      </c>
      <c r="D680" s="63" t="s">
        <v>132</v>
      </c>
      <c r="E680" s="55" t="s">
        <v>391</v>
      </c>
      <c r="F680" s="57" t="s">
        <v>400</v>
      </c>
      <c r="G680" s="88"/>
      <c r="H680" s="88"/>
      <c r="I680" s="92"/>
      <c r="J680" s="88">
        <v>5</v>
      </c>
      <c r="K680" s="88">
        <v>0</v>
      </c>
      <c r="L680" s="88">
        <v>0</v>
      </c>
      <c r="M680" s="88">
        <v>0</v>
      </c>
      <c r="N680" s="88">
        <f t="shared" si="636"/>
        <v>0</v>
      </c>
      <c r="O680" s="88">
        <v>5</v>
      </c>
      <c r="P680" s="88">
        <v>0</v>
      </c>
      <c r="R680" s="88">
        <v>1200</v>
      </c>
      <c r="S680" s="88">
        <f t="shared" si="638"/>
        <v>0</v>
      </c>
      <c r="T680" s="88">
        <f t="shared" si="639"/>
        <v>6000</v>
      </c>
      <c r="U680" s="88">
        <f t="shared" si="640"/>
        <v>0</v>
      </c>
    </row>
    <row r="681" spans="2:29" x14ac:dyDescent="0.25">
      <c r="B681" s="83">
        <v>667</v>
      </c>
      <c r="C681" s="95" t="s">
        <v>7</v>
      </c>
      <c r="D681" s="96" t="s">
        <v>65</v>
      </c>
      <c r="E681" s="97" t="s">
        <v>391</v>
      </c>
      <c r="F681" s="98" t="s">
        <v>400</v>
      </c>
      <c r="G681" s="99">
        <v>15</v>
      </c>
      <c r="H681" s="99">
        <v>0</v>
      </c>
      <c r="I681" s="100">
        <v>20</v>
      </c>
      <c r="J681" s="99">
        <v>10</v>
      </c>
      <c r="K681" s="99"/>
      <c r="L681" s="99"/>
      <c r="M681" s="99"/>
      <c r="N681" s="99">
        <f t="shared" si="636"/>
        <v>0</v>
      </c>
      <c r="O681" s="99">
        <v>10</v>
      </c>
      <c r="P681" s="99">
        <v>5</v>
      </c>
      <c r="Q681" s="143"/>
      <c r="R681" s="99">
        <v>1500</v>
      </c>
      <c r="S681" s="99">
        <f t="shared" si="638"/>
        <v>0</v>
      </c>
      <c r="T681" s="99">
        <f t="shared" si="639"/>
        <v>15000</v>
      </c>
      <c r="U681" s="99">
        <f t="shared" si="640"/>
        <v>7500</v>
      </c>
      <c r="V681" s="143"/>
      <c r="W681" s="143"/>
      <c r="X681" s="143"/>
      <c r="Y681" s="143"/>
      <c r="Z681" s="143"/>
      <c r="AA681" s="143"/>
      <c r="AB681" s="143"/>
      <c r="AC681" s="143"/>
    </row>
    <row r="682" spans="2:29" x14ac:dyDescent="0.25">
      <c r="B682" s="83">
        <v>668</v>
      </c>
      <c r="C682" s="59" t="s">
        <v>23</v>
      </c>
      <c r="D682" s="61" t="s">
        <v>243</v>
      </c>
      <c r="E682" s="55" t="s">
        <v>391</v>
      </c>
      <c r="F682" s="56" t="s">
        <v>401</v>
      </c>
      <c r="G682" s="88"/>
      <c r="H682" s="88"/>
      <c r="I682" s="92">
        <v>10</v>
      </c>
      <c r="J682" s="88">
        <v>10</v>
      </c>
      <c r="K682" s="88">
        <v>0</v>
      </c>
      <c r="L682" s="88">
        <v>0</v>
      </c>
      <c r="M682" s="88">
        <v>0</v>
      </c>
      <c r="N682" s="88">
        <f t="shared" si="636"/>
        <v>0</v>
      </c>
      <c r="O682" s="88">
        <v>10</v>
      </c>
      <c r="P682" s="88">
        <v>0</v>
      </c>
      <c r="Q682" s="41">
        <f t="shared" ref="Q682:Q688" si="641">N682-O682</f>
        <v>-10</v>
      </c>
      <c r="R682" s="91">
        <v>378</v>
      </c>
      <c r="S682" s="88">
        <f t="shared" si="638"/>
        <v>0</v>
      </c>
      <c r="T682" s="88">
        <f t="shared" si="639"/>
        <v>3780</v>
      </c>
      <c r="U682" s="88">
        <f t="shared" si="640"/>
        <v>0</v>
      </c>
      <c r="V682" s="1" t="s">
        <v>727</v>
      </c>
    </row>
    <row r="683" spans="2:29" x14ac:dyDescent="0.25">
      <c r="B683" s="83">
        <v>669</v>
      </c>
      <c r="C683" s="59" t="s">
        <v>23</v>
      </c>
      <c r="D683" s="61" t="s">
        <v>243</v>
      </c>
      <c r="E683" s="55" t="s">
        <v>391</v>
      </c>
      <c r="F683" s="56" t="s">
        <v>402</v>
      </c>
      <c r="G683" s="88"/>
      <c r="H683" s="88"/>
      <c r="I683" s="92">
        <v>10</v>
      </c>
      <c r="J683" s="88">
        <v>10</v>
      </c>
      <c r="K683" s="88">
        <v>0</v>
      </c>
      <c r="L683" s="88">
        <v>0</v>
      </c>
      <c r="M683" s="88">
        <v>0</v>
      </c>
      <c r="N683" s="88">
        <f t="shared" si="636"/>
        <v>0</v>
      </c>
      <c r="O683" s="88">
        <v>10</v>
      </c>
      <c r="P683" s="88">
        <v>0</v>
      </c>
      <c r="Q683" s="41">
        <f t="shared" si="641"/>
        <v>-10</v>
      </c>
      <c r="R683" s="91">
        <v>402</v>
      </c>
      <c r="S683" s="88">
        <f t="shared" si="638"/>
        <v>0</v>
      </c>
      <c r="T683" s="88">
        <f t="shared" si="639"/>
        <v>4020</v>
      </c>
      <c r="U683" s="88">
        <f t="shared" si="640"/>
        <v>0</v>
      </c>
      <c r="V683" s="1" t="s">
        <v>727</v>
      </c>
    </row>
    <row r="684" spans="2:29" x14ac:dyDescent="0.25">
      <c r="B684" s="83">
        <v>670</v>
      </c>
      <c r="C684" s="95" t="s">
        <v>23</v>
      </c>
      <c r="D684" s="96" t="s">
        <v>399</v>
      </c>
      <c r="E684" s="97" t="s">
        <v>391</v>
      </c>
      <c r="F684" s="105" t="s">
        <v>403</v>
      </c>
      <c r="G684" s="99"/>
      <c r="H684" s="99"/>
      <c r="I684" s="100"/>
      <c r="J684" s="99">
        <v>1</v>
      </c>
      <c r="K684" s="99"/>
      <c r="L684" s="99"/>
      <c r="M684" s="99"/>
      <c r="N684" s="99">
        <f t="shared" si="636"/>
        <v>0</v>
      </c>
      <c r="O684" s="99">
        <v>1</v>
      </c>
      <c r="P684" s="99"/>
      <c r="Q684" s="144">
        <f t="shared" si="641"/>
        <v>-1</v>
      </c>
      <c r="R684" s="99">
        <v>1345.6</v>
      </c>
      <c r="S684" s="99">
        <f t="shared" si="638"/>
        <v>0</v>
      </c>
      <c r="T684" s="99">
        <f t="shared" si="639"/>
        <v>1345.6</v>
      </c>
      <c r="U684" s="99">
        <f t="shared" si="640"/>
        <v>0</v>
      </c>
      <c r="V684" s="143" t="s">
        <v>727</v>
      </c>
      <c r="W684" s="143"/>
      <c r="X684" s="143"/>
      <c r="Y684" s="143"/>
      <c r="Z684" s="143"/>
      <c r="AA684" s="143"/>
      <c r="AB684" s="143"/>
      <c r="AC684" s="143"/>
    </row>
    <row r="685" spans="2:29" x14ac:dyDescent="0.25">
      <c r="B685" s="83">
        <v>671</v>
      </c>
      <c r="C685" s="36" t="s">
        <v>23</v>
      </c>
      <c r="D685" s="37" t="s">
        <v>154</v>
      </c>
      <c r="E685" s="38" t="s">
        <v>391</v>
      </c>
      <c r="F685" s="68" t="s">
        <v>404</v>
      </c>
      <c r="G685" s="35">
        <v>0</v>
      </c>
      <c r="H685" s="35">
        <v>0</v>
      </c>
      <c r="I685" s="40">
        <v>0</v>
      </c>
      <c r="J685" s="35">
        <v>0</v>
      </c>
      <c r="K685" s="89">
        <v>0</v>
      </c>
      <c r="L685" s="89">
        <v>0</v>
      </c>
      <c r="M685" s="89">
        <v>0</v>
      </c>
      <c r="N685" s="35">
        <v>0</v>
      </c>
      <c r="O685" s="35">
        <v>0</v>
      </c>
      <c r="P685" s="35">
        <v>0</v>
      </c>
      <c r="Q685" s="41">
        <f t="shared" si="641"/>
        <v>0</v>
      </c>
      <c r="R685" s="89"/>
      <c r="S685" s="89">
        <f t="shared" si="638"/>
        <v>0</v>
      </c>
      <c r="T685" s="89">
        <f t="shared" si="639"/>
        <v>0</v>
      </c>
      <c r="U685" s="89">
        <f t="shared" si="640"/>
        <v>0</v>
      </c>
    </row>
    <row r="686" spans="2:29" x14ac:dyDescent="0.25">
      <c r="B686" s="83">
        <v>672</v>
      </c>
      <c r="C686" s="32" t="s">
        <v>23</v>
      </c>
      <c r="D686" s="33" t="s">
        <v>399</v>
      </c>
      <c r="E686" s="30" t="s">
        <v>391</v>
      </c>
      <c r="F686" s="57" t="s">
        <v>404</v>
      </c>
      <c r="G686" s="27">
        <v>0</v>
      </c>
      <c r="H686" s="27">
        <v>5</v>
      </c>
      <c r="I686" s="28">
        <v>0</v>
      </c>
      <c r="J686" s="27">
        <v>0</v>
      </c>
      <c r="K686" s="88">
        <v>0</v>
      </c>
      <c r="L686" s="88">
        <v>0</v>
      </c>
      <c r="M686" s="88">
        <v>0</v>
      </c>
      <c r="N686" s="88">
        <f t="shared" si="636"/>
        <v>0</v>
      </c>
      <c r="O686" s="27">
        <v>0</v>
      </c>
      <c r="P686" s="27">
        <v>0</v>
      </c>
      <c r="Q686" s="41">
        <f t="shared" si="641"/>
        <v>0</v>
      </c>
      <c r="R686" s="91">
        <v>620.75</v>
      </c>
      <c r="S686" s="88">
        <f t="shared" ref="S686:S689" si="642">N686*R686</f>
        <v>0</v>
      </c>
      <c r="T686" s="88">
        <f t="shared" ref="T686:T689" si="643">O686*R686</f>
        <v>0</v>
      </c>
      <c r="U686" s="88">
        <f t="shared" ref="U686:U689" si="644">P686*R686</f>
        <v>0</v>
      </c>
      <c r="V686" s="1" t="s">
        <v>728</v>
      </c>
    </row>
    <row r="687" spans="2:29" x14ac:dyDescent="0.25">
      <c r="B687" s="83">
        <v>673</v>
      </c>
      <c r="C687" s="32" t="s">
        <v>23</v>
      </c>
      <c r="D687" s="33" t="s">
        <v>405</v>
      </c>
      <c r="E687" s="30" t="s">
        <v>406</v>
      </c>
      <c r="F687" s="57" t="s">
        <v>407</v>
      </c>
      <c r="G687" s="27"/>
      <c r="H687" s="27"/>
      <c r="I687" s="28"/>
      <c r="J687" s="27">
        <v>150</v>
      </c>
      <c r="K687" s="88">
        <v>0</v>
      </c>
      <c r="L687" s="88">
        <v>0</v>
      </c>
      <c r="M687" s="88">
        <v>0</v>
      </c>
      <c r="N687" s="88">
        <f t="shared" si="636"/>
        <v>0</v>
      </c>
      <c r="O687" s="27">
        <v>150</v>
      </c>
      <c r="P687" s="27">
        <v>0</v>
      </c>
      <c r="Q687" s="41">
        <f t="shared" si="641"/>
        <v>-150</v>
      </c>
      <c r="R687" s="91">
        <v>37.4</v>
      </c>
      <c r="S687" s="88">
        <f t="shared" si="642"/>
        <v>0</v>
      </c>
      <c r="T687" s="88">
        <f t="shared" si="643"/>
        <v>5610</v>
      </c>
      <c r="U687" s="88">
        <f t="shared" si="644"/>
        <v>0</v>
      </c>
      <c r="V687" s="1" t="s">
        <v>744</v>
      </c>
    </row>
    <row r="688" spans="2:29" x14ac:dyDescent="0.25">
      <c r="B688" s="83">
        <v>674</v>
      </c>
      <c r="C688" s="59" t="s">
        <v>23</v>
      </c>
      <c r="D688" s="61" t="s">
        <v>405</v>
      </c>
      <c r="E688" s="55" t="s">
        <v>406</v>
      </c>
      <c r="F688" s="57" t="s">
        <v>408</v>
      </c>
      <c r="G688" s="88"/>
      <c r="H688" s="88"/>
      <c r="I688" s="92"/>
      <c r="J688" s="88">
        <v>150</v>
      </c>
      <c r="K688" s="88">
        <v>0</v>
      </c>
      <c r="L688" s="88">
        <v>0</v>
      </c>
      <c r="M688" s="88">
        <v>0</v>
      </c>
      <c r="N688" s="88">
        <f t="shared" si="636"/>
        <v>0</v>
      </c>
      <c r="O688" s="88">
        <v>150</v>
      </c>
      <c r="P688" s="88">
        <v>0</v>
      </c>
      <c r="Q688" s="41">
        <f t="shared" si="641"/>
        <v>-150</v>
      </c>
      <c r="R688" s="91">
        <v>21.2</v>
      </c>
      <c r="S688" s="88">
        <f t="shared" si="642"/>
        <v>0</v>
      </c>
      <c r="T688" s="88">
        <f t="shared" si="643"/>
        <v>3180</v>
      </c>
      <c r="U688" s="88">
        <f t="shared" si="644"/>
        <v>0</v>
      </c>
      <c r="V688" s="1" t="s">
        <v>744</v>
      </c>
    </row>
    <row r="689" spans="2:29" x14ac:dyDescent="0.25">
      <c r="B689" s="83">
        <v>675</v>
      </c>
      <c r="C689" s="36" t="s">
        <v>7</v>
      </c>
      <c r="D689" s="37" t="s">
        <v>126</v>
      </c>
      <c r="E689" s="38" t="s">
        <v>406</v>
      </c>
      <c r="F689" s="68" t="s">
        <v>409</v>
      </c>
      <c r="G689" s="35">
        <v>600</v>
      </c>
      <c r="H689" s="35">
        <v>0</v>
      </c>
      <c r="I689" s="40">
        <v>0</v>
      </c>
      <c r="J689" s="35">
        <v>0</v>
      </c>
      <c r="K689" s="89">
        <v>0</v>
      </c>
      <c r="L689" s="89">
        <v>0</v>
      </c>
      <c r="M689" s="89">
        <v>0</v>
      </c>
      <c r="N689" s="35">
        <v>0</v>
      </c>
      <c r="O689" s="35">
        <v>0</v>
      </c>
      <c r="P689" s="35">
        <v>0</v>
      </c>
      <c r="R689" s="89"/>
      <c r="S689" s="89">
        <f t="shared" si="642"/>
        <v>0</v>
      </c>
      <c r="T689" s="89">
        <f t="shared" si="643"/>
        <v>0</v>
      </c>
      <c r="U689" s="89">
        <f t="shared" si="644"/>
        <v>0</v>
      </c>
    </row>
    <row r="690" spans="2:29" x14ac:dyDescent="0.25">
      <c r="B690" s="83">
        <v>676</v>
      </c>
      <c r="C690" s="95" t="s">
        <v>23</v>
      </c>
      <c r="D690" s="96" t="s">
        <v>405</v>
      </c>
      <c r="E690" s="97" t="s">
        <v>406</v>
      </c>
      <c r="F690" s="98" t="s">
        <v>410</v>
      </c>
      <c r="G690" s="99">
        <v>3750</v>
      </c>
      <c r="H690" s="99">
        <v>2250</v>
      </c>
      <c r="I690" s="100">
        <v>3450</v>
      </c>
      <c r="J690" s="99">
        <v>6000</v>
      </c>
      <c r="K690" s="99"/>
      <c r="L690" s="99"/>
      <c r="M690" s="99"/>
      <c r="N690" s="99">
        <f t="shared" si="636"/>
        <v>0</v>
      </c>
      <c r="O690" s="99">
        <v>6000</v>
      </c>
      <c r="P690" s="99">
        <v>12600</v>
      </c>
      <c r="Q690" s="144">
        <f t="shared" ref="Q690:Q694" si="645">N690-O690</f>
        <v>-6000</v>
      </c>
      <c r="R690" s="99">
        <v>14.3</v>
      </c>
      <c r="S690" s="99">
        <f t="shared" ref="S690:S694" si="646">N690*R690</f>
        <v>0</v>
      </c>
      <c r="T690" s="99">
        <f t="shared" ref="T690:T694" si="647">O690*R690</f>
        <v>85800</v>
      </c>
      <c r="U690" s="99">
        <f t="shared" ref="U690:U694" si="648">P690*R690</f>
        <v>180180</v>
      </c>
      <c r="V690" s="143" t="s">
        <v>727</v>
      </c>
      <c r="W690" s="143"/>
      <c r="X690" s="143"/>
      <c r="Y690" s="143"/>
      <c r="Z690" s="143"/>
      <c r="AA690" s="143"/>
      <c r="AB690" s="143"/>
      <c r="AC690" s="143"/>
    </row>
    <row r="691" spans="2:29" x14ac:dyDescent="0.25">
      <c r="B691" s="83">
        <v>677</v>
      </c>
      <c r="C691" s="95" t="s">
        <v>23</v>
      </c>
      <c r="D691" s="96" t="s">
        <v>411</v>
      </c>
      <c r="E691" s="97" t="s">
        <v>406</v>
      </c>
      <c r="F691" s="98" t="s">
        <v>410</v>
      </c>
      <c r="G691" s="99"/>
      <c r="H691" s="99"/>
      <c r="I691" s="100">
        <v>150</v>
      </c>
      <c r="J691" s="99">
        <v>0</v>
      </c>
      <c r="K691" s="99"/>
      <c r="L691" s="99"/>
      <c r="M691" s="99"/>
      <c r="N691" s="99">
        <f t="shared" si="636"/>
        <v>0</v>
      </c>
      <c r="O691" s="99"/>
      <c r="P691" s="99">
        <v>150</v>
      </c>
      <c r="Q691" s="144">
        <f t="shared" si="645"/>
        <v>0</v>
      </c>
      <c r="R691" s="99">
        <v>17.5</v>
      </c>
      <c r="S691" s="99">
        <f t="shared" si="646"/>
        <v>0</v>
      </c>
      <c r="T691" s="99">
        <f t="shared" si="647"/>
        <v>0</v>
      </c>
      <c r="U691" s="99">
        <f t="shared" si="648"/>
        <v>2625</v>
      </c>
      <c r="V691" s="143" t="s">
        <v>727</v>
      </c>
      <c r="W691" s="143"/>
      <c r="X691" s="143"/>
      <c r="Y691" s="143"/>
      <c r="Z691" s="143"/>
      <c r="AA691" s="143"/>
      <c r="AB691" s="143"/>
      <c r="AC691" s="143"/>
    </row>
    <row r="692" spans="2:29" x14ac:dyDescent="0.25">
      <c r="B692" s="83">
        <v>678</v>
      </c>
      <c r="C692" s="59" t="s">
        <v>23</v>
      </c>
      <c r="D692" s="61" t="s">
        <v>27</v>
      </c>
      <c r="E692" s="55" t="s">
        <v>406</v>
      </c>
      <c r="F692" s="57" t="s">
        <v>410</v>
      </c>
      <c r="G692" s="88"/>
      <c r="H692" s="88"/>
      <c r="I692" s="92"/>
      <c r="J692" s="88">
        <v>150</v>
      </c>
      <c r="K692" s="88">
        <v>0</v>
      </c>
      <c r="L692" s="88">
        <v>0</v>
      </c>
      <c r="M692" s="88">
        <v>0</v>
      </c>
      <c r="N692" s="88">
        <f t="shared" si="636"/>
        <v>0</v>
      </c>
      <c r="O692" s="88">
        <v>0</v>
      </c>
      <c r="P692" s="88">
        <v>0</v>
      </c>
      <c r="Q692" s="41">
        <f t="shared" si="645"/>
        <v>0</v>
      </c>
      <c r="R692" s="91">
        <v>14.05</v>
      </c>
      <c r="S692" s="88">
        <f t="shared" si="646"/>
        <v>0</v>
      </c>
      <c r="T692" s="88">
        <f t="shared" si="647"/>
        <v>0</v>
      </c>
      <c r="U692" s="88">
        <f t="shared" si="648"/>
        <v>0</v>
      </c>
      <c r="V692" s="1" t="s">
        <v>728</v>
      </c>
    </row>
    <row r="693" spans="2:29" x14ac:dyDescent="0.25">
      <c r="B693" s="83">
        <v>679</v>
      </c>
      <c r="C693" s="32" t="s">
        <v>23</v>
      </c>
      <c r="D693" s="33" t="s">
        <v>405</v>
      </c>
      <c r="E693" s="30" t="s">
        <v>406</v>
      </c>
      <c r="F693" s="57" t="s">
        <v>412</v>
      </c>
      <c r="G693" s="27"/>
      <c r="H693" s="27"/>
      <c r="I693" s="28"/>
      <c r="J693" s="27">
        <v>150</v>
      </c>
      <c r="K693" s="88">
        <v>0</v>
      </c>
      <c r="L693" s="88">
        <v>0</v>
      </c>
      <c r="M693" s="88">
        <v>0</v>
      </c>
      <c r="N693" s="88">
        <f t="shared" si="636"/>
        <v>0</v>
      </c>
      <c r="O693" s="27">
        <v>0</v>
      </c>
      <c r="P693" s="27">
        <v>0</v>
      </c>
      <c r="Q693" s="41">
        <f t="shared" si="645"/>
        <v>0</v>
      </c>
      <c r="R693" s="124">
        <v>20.7</v>
      </c>
      <c r="S693" s="88">
        <f t="shared" si="646"/>
        <v>0</v>
      </c>
      <c r="T693" s="88">
        <f t="shared" si="647"/>
        <v>0</v>
      </c>
      <c r="U693" s="88">
        <f t="shared" si="648"/>
        <v>0</v>
      </c>
      <c r="V693" s="1" t="s">
        <v>744</v>
      </c>
    </row>
    <row r="694" spans="2:29" x14ac:dyDescent="0.25">
      <c r="B694" s="83">
        <v>680</v>
      </c>
      <c r="C694" s="36" t="s">
        <v>23</v>
      </c>
      <c r="D694" s="37" t="s">
        <v>413</v>
      </c>
      <c r="E694" s="38" t="s">
        <v>406</v>
      </c>
      <c r="F694" s="39" t="s">
        <v>414</v>
      </c>
      <c r="G694" s="35">
        <v>5</v>
      </c>
      <c r="H694" s="35">
        <v>0</v>
      </c>
      <c r="I694" s="40">
        <v>0</v>
      </c>
      <c r="J694" s="35">
        <v>0</v>
      </c>
      <c r="K694" s="89">
        <v>0</v>
      </c>
      <c r="L694" s="89">
        <v>0</v>
      </c>
      <c r="M694" s="89">
        <v>0</v>
      </c>
      <c r="N694" s="35">
        <v>0</v>
      </c>
      <c r="O694" s="35">
        <v>0</v>
      </c>
      <c r="P694" s="35">
        <v>0</v>
      </c>
      <c r="Q694" s="41">
        <f t="shared" si="645"/>
        <v>0</v>
      </c>
      <c r="R694" s="89"/>
      <c r="S694" s="89">
        <f t="shared" si="646"/>
        <v>0</v>
      </c>
      <c r="T694" s="89">
        <f t="shared" si="647"/>
        <v>0</v>
      </c>
      <c r="U694" s="89">
        <f t="shared" si="648"/>
        <v>0</v>
      </c>
    </row>
    <row r="695" spans="2:29" x14ac:dyDescent="0.25">
      <c r="B695" s="83">
        <v>681</v>
      </c>
      <c r="C695" s="32" t="s">
        <v>7</v>
      </c>
      <c r="D695" s="33" t="s">
        <v>415</v>
      </c>
      <c r="E695" s="30" t="s">
        <v>416</v>
      </c>
      <c r="F695" s="31" t="s">
        <v>417</v>
      </c>
      <c r="G695" s="27"/>
      <c r="H695" s="27"/>
      <c r="I695" s="28">
        <v>150</v>
      </c>
      <c r="J695" s="27">
        <v>0</v>
      </c>
      <c r="K695" s="88">
        <v>0</v>
      </c>
      <c r="L695" s="88">
        <v>0</v>
      </c>
      <c r="M695" s="88">
        <v>0</v>
      </c>
      <c r="N695" s="88">
        <f t="shared" si="636"/>
        <v>0</v>
      </c>
      <c r="O695" s="27">
        <v>0</v>
      </c>
      <c r="P695" s="27">
        <v>0</v>
      </c>
      <c r="R695" s="91">
        <v>15.5</v>
      </c>
      <c r="S695" s="88">
        <f t="shared" ref="S695:S765" si="649">N695*R695</f>
        <v>0</v>
      </c>
      <c r="T695" s="88">
        <f t="shared" ref="T695:T765" si="650">O695*R695</f>
        <v>0</v>
      </c>
      <c r="U695" s="88">
        <f t="shared" ref="U695:U765" si="651">P695*R695</f>
        <v>0</v>
      </c>
    </row>
    <row r="696" spans="2:29" x14ac:dyDescent="0.25">
      <c r="B696" s="83">
        <v>682</v>
      </c>
      <c r="C696" s="59" t="s">
        <v>23</v>
      </c>
      <c r="D696" s="61" t="s">
        <v>411</v>
      </c>
      <c r="E696" s="55" t="s">
        <v>416</v>
      </c>
      <c r="F696" s="57" t="s">
        <v>418</v>
      </c>
      <c r="G696" s="88">
        <v>0</v>
      </c>
      <c r="H696" s="88">
        <v>0</v>
      </c>
      <c r="I696" s="92">
        <v>150</v>
      </c>
      <c r="J696" s="88">
        <v>0</v>
      </c>
      <c r="K696" s="88">
        <v>0</v>
      </c>
      <c r="L696" s="88">
        <v>0</v>
      </c>
      <c r="M696" s="88">
        <v>0</v>
      </c>
      <c r="N696" s="88">
        <f t="shared" si="636"/>
        <v>0</v>
      </c>
      <c r="O696" s="88">
        <v>0</v>
      </c>
      <c r="P696" s="88">
        <v>0</v>
      </c>
      <c r="Q696" s="41">
        <f t="shared" ref="Q696:Q697" si="652">N696-O696</f>
        <v>0</v>
      </c>
      <c r="R696" s="91">
        <v>15.5</v>
      </c>
      <c r="S696" s="88">
        <f t="shared" si="649"/>
        <v>0</v>
      </c>
      <c r="T696" s="88">
        <f t="shared" si="650"/>
        <v>0</v>
      </c>
      <c r="U696" s="88">
        <f t="shared" si="651"/>
        <v>0</v>
      </c>
      <c r="V696" s="1" t="s">
        <v>727</v>
      </c>
    </row>
    <row r="697" spans="2:29" x14ac:dyDescent="0.25">
      <c r="B697" s="83">
        <v>683</v>
      </c>
      <c r="C697" s="32" t="s">
        <v>23</v>
      </c>
      <c r="D697" s="33" t="s">
        <v>243</v>
      </c>
      <c r="E697" s="30" t="s">
        <v>416</v>
      </c>
      <c r="F697" s="57" t="s">
        <v>418</v>
      </c>
      <c r="G697" s="27"/>
      <c r="H697" s="27"/>
      <c r="I697" s="28"/>
      <c r="J697" s="27">
        <v>450</v>
      </c>
      <c r="K697" s="88">
        <v>0</v>
      </c>
      <c r="L697" s="88">
        <v>0</v>
      </c>
      <c r="M697" s="88">
        <v>0</v>
      </c>
      <c r="N697" s="88">
        <f t="shared" si="636"/>
        <v>0</v>
      </c>
      <c r="O697" s="27">
        <v>0</v>
      </c>
      <c r="P697" s="27">
        <v>0</v>
      </c>
      <c r="Q697" s="41">
        <f t="shared" si="652"/>
        <v>0</v>
      </c>
      <c r="R697" s="91">
        <v>11.8</v>
      </c>
      <c r="S697" s="88">
        <f t="shared" si="649"/>
        <v>0</v>
      </c>
      <c r="T697" s="88">
        <f t="shared" si="650"/>
        <v>0</v>
      </c>
      <c r="U697" s="88">
        <f t="shared" si="651"/>
        <v>0</v>
      </c>
      <c r="V697" s="1" t="s">
        <v>728</v>
      </c>
    </row>
    <row r="698" spans="2:29" x14ac:dyDescent="0.25">
      <c r="B698" s="83">
        <v>684</v>
      </c>
      <c r="C698" s="59" t="s">
        <v>7</v>
      </c>
      <c r="D698" s="61" t="s">
        <v>419</v>
      </c>
      <c r="E698" s="55" t="s">
        <v>416</v>
      </c>
      <c r="F698" s="57" t="s">
        <v>418</v>
      </c>
      <c r="G698" s="88"/>
      <c r="H698" s="88"/>
      <c r="I698" s="92"/>
      <c r="J698" s="88">
        <v>150</v>
      </c>
      <c r="K698" s="88">
        <v>0</v>
      </c>
      <c r="L698" s="88">
        <v>0</v>
      </c>
      <c r="M698" s="88">
        <v>0</v>
      </c>
      <c r="N698" s="88">
        <f t="shared" si="636"/>
        <v>0</v>
      </c>
      <c r="O698" s="88">
        <v>0</v>
      </c>
      <c r="P698" s="88">
        <v>0</v>
      </c>
      <c r="R698" s="91">
        <v>17</v>
      </c>
      <c r="S698" s="88">
        <f t="shared" si="649"/>
        <v>0</v>
      </c>
      <c r="T698" s="88">
        <f t="shared" si="650"/>
        <v>0</v>
      </c>
      <c r="U698" s="88">
        <f t="shared" si="651"/>
        <v>0</v>
      </c>
    </row>
    <row r="699" spans="2:29" x14ac:dyDescent="0.25">
      <c r="B699" s="83">
        <v>685</v>
      </c>
      <c r="C699" s="59" t="s">
        <v>23</v>
      </c>
      <c r="D699" s="61" t="s">
        <v>405</v>
      </c>
      <c r="E699" s="55" t="s">
        <v>406</v>
      </c>
      <c r="F699" s="57" t="s">
        <v>420</v>
      </c>
      <c r="G699" s="88"/>
      <c r="H699" s="88"/>
      <c r="I699" s="92"/>
      <c r="J699" s="88">
        <v>300</v>
      </c>
      <c r="K699" s="88">
        <v>0</v>
      </c>
      <c r="L699" s="88">
        <v>0</v>
      </c>
      <c r="M699" s="88">
        <v>0</v>
      </c>
      <c r="N699" s="88">
        <f t="shared" si="636"/>
        <v>0</v>
      </c>
      <c r="O699" s="88">
        <v>300</v>
      </c>
      <c r="P699" s="88">
        <v>0</v>
      </c>
      <c r="Q699" s="41">
        <f t="shared" ref="Q699:Q703" si="653">N699-O699</f>
        <v>-300</v>
      </c>
      <c r="R699" s="88">
        <v>16.3</v>
      </c>
      <c r="S699" s="88">
        <f t="shared" si="649"/>
        <v>0</v>
      </c>
      <c r="T699" s="88">
        <f t="shared" si="650"/>
        <v>4890</v>
      </c>
      <c r="U699" s="88">
        <f t="shared" si="651"/>
        <v>0</v>
      </c>
      <c r="V699" s="1" t="s">
        <v>747</v>
      </c>
    </row>
    <row r="700" spans="2:29" x14ac:dyDescent="0.25">
      <c r="B700" s="83">
        <v>686</v>
      </c>
      <c r="C700" s="95" t="s">
        <v>23</v>
      </c>
      <c r="D700" s="96" t="s">
        <v>154</v>
      </c>
      <c r="E700" s="97" t="s">
        <v>421</v>
      </c>
      <c r="F700" s="98" t="s">
        <v>422</v>
      </c>
      <c r="G700" s="99"/>
      <c r="H700" s="99"/>
      <c r="I700" s="100">
        <v>18.143999999999998</v>
      </c>
      <c r="J700" s="99">
        <v>0</v>
      </c>
      <c r="K700" s="99"/>
      <c r="L700" s="99"/>
      <c r="M700" s="99"/>
      <c r="N700" s="99">
        <f t="shared" si="636"/>
        <v>0</v>
      </c>
      <c r="O700" s="99">
        <v>18.143999999999998</v>
      </c>
      <c r="P700" s="99">
        <v>0</v>
      </c>
      <c r="Q700" s="144">
        <f t="shared" si="653"/>
        <v>-18.143999999999998</v>
      </c>
      <c r="R700" s="99">
        <v>105</v>
      </c>
      <c r="S700" s="99">
        <f t="shared" si="649"/>
        <v>0</v>
      </c>
      <c r="T700" s="99">
        <f t="shared" si="650"/>
        <v>1905.12</v>
      </c>
      <c r="U700" s="99">
        <f t="shared" si="651"/>
        <v>0</v>
      </c>
      <c r="V700" s="143" t="s">
        <v>727</v>
      </c>
      <c r="W700" s="143"/>
      <c r="X700" s="143"/>
      <c r="Y700" s="143"/>
      <c r="Z700" s="143"/>
      <c r="AA700" s="143"/>
      <c r="AB700" s="143"/>
      <c r="AC700" s="143"/>
    </row>
    <row r="701" spans="2:29" x14ac:dyDescent="0.25">
      <c r="B701" s="83">
        <v>687</v>
      </c>
      <c r="C701" s="95" t="s">
        <v>23</v>
      </c>
      <c r="D701" s="96" t="s">
        <v>37</v>
      </c>
      <c r="E701" s="97" t="s">
        <v>421</v>
      </c>
      <c r="F701" s="98" t="s">
        <v>422</v>
      </c>
      <c r="G701" s="99"/>
      <c r="H701" s="99"/>
      <c r="I701" s="100"/>
      <c r="J701" s="99">
        <v>0</v>
      </c>
      <c r="K701" s="99"/>
      <c r="L701" s="99"/>
      <c r="M701" s="99"/>
      <c r="N701" s="99">
        <f t="shared" si="636"/>
        <v>0</v>
      </c>
      <c r="O701" s="99"/>
      <c r="P701" s="99">
        <v>0</v>
      </c>
      <c r="Q701" s="144">
        <f t="shared" si="653"/>
        <v>0</v>
      </c>
      <c r="R701" s="99">
        <v>110</v>
      </c>
      <c r="S701" s="99">
        <f t="shared" si="649"/>
        <v>0</v>
      </c>
      <c r="T701" s="99">
        <f t="shared" si="650"/>
        <v>0</v>
      </c>
      <c r="U701" s="99">
        <f t="shared" si="651"/>
        <v>0</v>
      </c>
      <c r="V701" s="143" t="s">
        <v>727</v>
      </c>
      <c r="W701" s="143"/>
      <c r="X701" s="143"/>
      <c r="Y701" s="143"/>
      <c r="Z701" s="143"/>
      <c r="AA701" s="143"/>
      <c r="AB701" s="143"/>
      <c r="AC701" s="143"/>
    </row>
    <row r="702" spans="2:29" x14ac:dyDescent="0.25">
      <c r="B702" s="83">
        <v>688</v>
      </c>
      <c r="C702" s="59" t="s">
        <v>23</v>
      </c>
      <c r="D702" s="61" t="s">
        <v>171</v>
      </c>
      <c r="E702" s="55" t="s">
        <v>421</v>
      </c>
      <c r="F702" s="57" t="s">
        <v>423</v>
      </c>
      <c r="G702" s="88"/>
      <c r="H702" s="88"/>
      <c r="I702" s="92"/>
      <c r="J702" s="88">
        <v>18.143999999999998</v>
      </c>
      <c r="K702" s="88">
        <v>0</v>
      </c>
      <c r="L702" s="88">
        <v>0</v>
      </c>
      <c r="M702" s="88">
        <v>0</v>
      </c>
      <c r="N702" s="88">
        <f t="shared" si="636"/>
        <v>0</v>
      </c>
      <c r="O702" s="88">
        <v>18.143999999999998</v>
      </c>
      <c r="P702" s="88">
        <v>0</v>
      </c>
      <c r="Q702" s="41">
        <f t="shared" si="653"/>
        <v>-18.143999999999998</v>
      </c>
      <c r="R702" s="91">
        <v>306.60000000000002</v>
      </c>
      <c r="S702" s="88">
        <f t="shared" si="649"/>
        <v>0</v>
      </c>
      <c r="T702" s="88">
        <f t="shared" si="650"/>
        <v>5562.9503999999997</v>
      </c>
      <c r="U702" s="88">
        <f t="shared" si="651"/>
        <v>0</v>
      </c>
      <c r="V702" s="1" t="s">
        <v>727</v>
      </c>
    </row>
    <row r="703" spans="2:29" x14ac:dyDescent="0.25">
      <c r="B703" s="83">
        <v>689</v>
      </c>
      <c r="C703" s="95" t="s">
        <v>23</v>
      </c>
      <c r="D703" s="96" t="s">
        <v>424</v>
      </c>
      <c r="E703" s="97" t="s">
        <v>421</v>
      </c>
      <c r="F703" s="98" t="s">
        <v>425</v>
      </c>
      <c r="G703" s="99"/>
      <c r="H703" s="99"/>
      <c r="I703" s="100"/>
      <c r="J703" s="99">
        <v>0</v>
      </c>
      <c r="K703" s="99"/>
      <c r="L703" s="99"/>
      <c r="M703" s="99"/>
      <c r="N703" s="99">
        <f t="shared" si="636"/>
        <v>0</v>
      </c>
      <c r="O703" s="99"/>
      <c r="P703" s="99">
        <v>5</v>
      </c>
      <c r="Q703" s="144">
        <f t="shared" si="653"/>
        <v>0</v>
      </c>
      <c r="R703" s="99">
        <v>300</v>
      </c>
      <c r="S703" s="99">
        <f t="shared" si="649"/>
        <v>0</v>
      </c>
      <c r="T703" s="99">
        <f t="shared" si="650"/>
        <v>0</v>
      </c>
      <c r="U703" s="99">
        <f t="shared" si="651"/>
        <v>1500</v>
      </c>
      <c r="V703" s="143" t="s">
        <v>727</v>
      </c>
      <c r="W703" s="143"/>
      <c r="X703" s="143"/>
      <c r="Y703" s="143"/>
      <c r="Z703" s="143"/>
      <c r="AA703" s="143"/>
      <c r="AB703" s="143"/>
      <c r="AC703" s="143"/>
    </row>
    <row r="704" spans="2:29" x14ac:dyDescent="0.25">
      <c r="B704" s="83">
        <v>690</v>
      </c>
      <c r="C704" s="95" t="s">
        <v>17</v>
      </c>
      <c r="D704" s="96" t="s">
        <v>30</v>
      </c>
      <c r="E704" s="97" t="s">
        <v>421</v>
      </c>
      <c r="F704" s="98" t="s">
        <v>426</v>
      </c>
      <c r="G704" s="99"/>
      <c r="H704" s="99">
        <v>54.42</v>
      </c>
      <c r="I704" s="100">
        <v>36.28</v>
      </c>
      <c r="J704" s="99">
        <v>18.143999999999998</v>
      </c>
      <c r="K704" s="99"/>
      <c r="L704" s="99"/>
      <c r="M704" s="99"/>
      <c r="N704" s="99">
        <f>SUM(L704+M704)</f>
        <v>0</v>
      </c>
      <c r="O704" s="99">
        <v>36</v>
      </c>
      <c r="P704" s="99">
        <v>18</v>
      </c>
      <c r="Q704" s="143"/>
      <c r="R704" s="147">
        <v>68.400000000000006</v>
      </c>
      <c r="S704" s="99">
        <f t="shared" si="649"/>
        <v>0</v>
      </c>
      <c r="T704" s="99">
        <f t="shared" si="650"/>
        <v>2462.4</v>
      </c>
      <c r="U704" s="99">
        <f t="shared" si="651"/>
        <v>1231.2</v>
      </c>
      <c r="V704" s="143"/>
      <c r="W704" s="143"/>
      <c r="X704" s="143"/>
      <c r="Y704" s="143"/>
      <c r="Z704" s="143"/>
      <c r="AA704" s="143"/>
      <c r="AB704" s="143"/>
      <c r="AC704" s="143"/>
    </row>
    <row r="705" spans="2:29" x14ac:dyDescent="0.25">
      <c r="B705" s="83">
        <v>691</v>
      </c>
      <c r="C705" s="32" t="s">
        <v>23</v>
      </c>
      <c r="D705" s="33" t="s">
        <v>224</v>
      </c>
      <c r="E705" s="30" t="s">
        <v>421</v>
      </c>
      <c r="F705" s="31" t="s">
        <v>427</v>
      </c>
      <c r="G705" s="27"/>
      <c r="H705" s="27"/>
      <c r="I705" s="28"/>
      <c r="J705" s="27">
        <v>25.001999999999999</v>
      </c>
      <c r="K705" s="88">
        <v>0</v>
      </c>
      <c r="L705" s="88">
        <v>0</v>
      </c>
      <c r="M705" s="88">
        <v>0</v>
      </c>
      <c r="N705" s="88">
        <f t="shared" si="636"/>
        <v>0</v>
      </c>
      <c r="O705" s="27">
        <v>25.001999999999999</v>
      </c>
      <c r="P705" s="27">
        <v>0</v>
      </c>
      <c r="Q705" s="41">
        <f t="shared" ref="Q705:Q707" si="654">N705-O705</f>
        <v>-25.001999999999999</v>
      </c>
      <c r="R705" s="88">
        <v>115</v>
      </c>
      <c r="S705" s="88">
        <f t="shared" si="649"/>
        <v>0</v>
      </c>
      <c r="T705" s="88">
        <f t="shared" si="650"/>
        <v>2875.23</v>
      </c>
      <c r="U705" s="88">
        <f t="shared" si="651"/>
        <v>0</v>
      </c>
      <c r="V705" s="1" t="s">
        <v>727</v>
      </c>
    </row>
    <row r="706" spans="2:29" x14ac:dyDescent="0.25">
      <c r="B706" s="83">
        <v>692</v>
      </c>
      <c r="C706" s="95" t="s">
        <v>23</v>
      </c>
      <c r="D706" s="96" t="s">
        <v>37</v>
      </c>
      <c r="E706" s="97" t="s">
        <v>421</v>
      </c>
      <c r="F706" s="98" t="s">
        <v>428</v>
      </c>
      <c r="G706" s="99"/>
      <c r="H706" s="99"/>
      <c r="I706" s="100"/>
      <c r="J706" s="99">
        <v>0</v>
      </c>
      <c r="K706" s="99"/>
      <c r="L706" s="99"/>
      <c r="M706" s="99"/>
      <c r="N706" s="99">
        <f t="shared" si="636"/>
        <v>0</v>
      </c>
      <c r="O706" s="99"/>
      <c r="P706" s="99">
        <v>249.47800000000001</v>
      </c>
      <c r="Q706" s="144">
        <f t="shared" si="654"/>
        <v>0</v>
      </c>
      <c r="R706" s="99">
        <v>19</v>
      </c>
      <c r="S706" s="99">
        <f t="shared" si="649"/>
        <v>0</v>
      </c>
      <c r="T706" s="99">
        <f t="shared" si="650"/>
        <v>0</v>
      </c>
      <c r="U706" s="99">
        <f t="shared" si="651"/>
        <v>4740.0820000000003</v>
      </c>
      <c r="V706" s="143" t="s">
        <v>727</v>
      </c>
      <c r="W706" s="143"/>
      <c r="X706" s="143"/>
      <c r="Y706" s="143"/>
      <c r="Z706" s="143"/>
      <c r="AA706" s="143"/>
      <c r="AB706" s="143"/>
      <c r="AC706" s="143"/>
    </row>
    <row r="707" spans="2:29" x14ac:dyDescent="0.25">
      <c r="B707" s="83">
        <v>693</v>
      </c>
      <c r="C707" s="95" t="s">
        <v>23</v>
      </c>
      <c r="D707" s="96" t="s">
        <v>74</v>
      </c>
      <c r="E707" s="97" t="s">
        <v>421</v>
      </c>
      <c r="F707" s="98" t="s">
        <v>429</v>
      </c>
      <c r="G707" s="99"/>
      <c r="H707" s="99"/>
      <c r="I707" s="100"/>
      <c r="J707" s="99">
        <v>0</v>
      </c>
      <c r="K707" s="99"/>
      <c r="L707" s="99"/>
      <c r="M707" s="99"/>
      <c r="N707" s="99">
        <f t="shared" si="636"/>
        <v>0</v>
      </c>
      <c r="O707" s="99"/>
      <c r="P707" s="99">
        <v>27.216000000000001</v>
      </c>
      <c r="Q707" s="144">
        <f t="shared" si="654"/>
        <v>0</v>
      </c>
      <c r="R707" s="99">
        <v>125</v>
      </c>
      <c r="S707" s="99">
        <f t="shared" si="649"/>
        <v>0</v>
      </c>
      <c r="T707" s="99">
        <f t="shared" si="650"/>
        <v>0</v>
      </c>
      <c r="U707" s="99">
        <f t="shared" si="651"/>
        <v>3402</v>
      </c>
      <c r="V707" s="143" t="s">
        <v>727</v>
      </c>
      <c r="W707" s="143"/>
      <c r="X707" s="143"/>
      <c r="Y707" s="143"/>
      <c r="Z707" s="143"/>
      <c r="AA707" s="143"/>
      <c r="AB707" s="143"/>
      <c r="AC707" s="143"/>
    </row>
    <row r="708" spans="2:29" x14ac:dyDescent="0.25">
      <c r="B708" s="83">
        <v>694</v>
      </c>
      <c r="C708" s="95" t="s">
        <v>7</v>
      </c>
      <c r="D708" s="96" t="s">
        <v>14</v>
      </c>
      <c r="E708" s="97" t="s">
        <v>421</v>
      </c>
      <c r="F708" s="98" t="s">
        <v>430</v>
      </c>
      <c r="G708" s="99"/>
      <c r="H708" s="99"/>
      <c r="I708" s="100"/>
      <c r="J708" s="99">
        <v>0</v>
      </c>
      <c r="K708" s="99"/>
      <c r="L708" s="99"/>
      <c r="M708" s="99"/>
      <c r="N708" s="99">
        <f t="shared" si="636"/>
        <v>0</v>
      </c>
      <c r="O708" s="99"/>
      <c r="P708" s="99"/>
      <c r="Q708" s="143"/>
      <c r="R708" s="99">
        <v>250</v>
      </c>
      <c r="S708" s="99">
        <f t="shared" si="649"/>
        <v>0</v>
      </c>
      <c r="T708" s="99">
        <f t="shared" si="650"/>
        <v>0</v>
      </c>
      <c r="U708" s="99">
        <f t="shared" si="651"/>
        <v>0</v>
      </c>
      <c r="V708" s="143"/>
      <c r="W708" s="143"/>
      <c r="X708" s="143"/>
      <c r="Y708" s="143"/>
      <c r="Z708" s="143"/>
      <c r="AA708" s="143"/>
      <c r="AB708" s="143"/>
      <c r="AC708" s="143"/>
    </row>
    <row r="709" spans="2:29" s="54" customFormat="1" x14ac:dyDescent="0.25">
      <c r="B709" s="83">
        <v>695</v>
      </c>
      <c r="C709" s="95" t="s">
        <v>23</v>
      </c>
      <c r="D709" s="96" t="s">
        <v>37</v>
      </c>
      <c r="E709" s="97" t="s">
        <v>421</v>
      </c>
      <c r="F709" s="98" t="s">
        <v>430</v>
      </c>
      <c r="G709" s="99"/>
      <c r="H709" s="99"/>
      <c r="I709" s="100"/>
      <c r="J709" s="99">
        <v>0</v>
      </c>
      <c r="K709" s="99"/>
      <c r="L709" s="99"/>
      <c r="M709" s="99"/>
      <c r="N709" s="99">
        <f t="shared" si="636"/>
        <v>0</v>
      </c>
      <c r="O709" s="99"/>
      <c r="P709" s="99">
        <v>0</v>
      </c>
      <c r="Q709" s="144">
        <f>N709-O709</f>
        <v>0</v>
      </c>
      <c r="R709" s="99">
        <v>290</v>
      </c>
      <c r="S709" s="99">
        <f t="shared" ref="S709" si="655">N709*R709</f>
        <v>0</v>
      </c>
      <c r="T709" s="99">
        <f t="shared" ref="T709" si="656">O709*R709</f>
        <v>0</v>
      </c>
      <c r="U709" s="99">
        <f t="shared" ref="U709" si="657">P709*R709</f>
        <v>0</v>
      </c>
      <c r="V709" s="143" t="s">
        <v>727</v>
      </c>
      <c r="W709" s="143"/>
      <c r="X709" s="143"/>
      <c r="Y709" s="143"/>
      <c r="Z709" s="143"/>
      <c r="AA709" s="143"/>
      <c r="AB709" s="143"/>
      <c r="AC709" s="143"/>
    </row>
    <row r="710" spans="2:29" x14ac:dyDescent="0.25">
      <c r="B710" s="83">
        <v>696</v>
      </c>
      <c r="C710" s="95" t="s">
        <v>23</v>
      </c>
      <c r="D710" s="96" t="s">
        <v>37</v>
      </c>
      <c r="E710" s="97" t="s">
        <v>421</v>
      </c>
      <c r="F710" s="98" t="s">
        <v>431</v>
      </c>
      <c r="G710" s="99"/>
      <c r="H710" s="99"/>
      <c r="I710" s="100"/>
      <c r="J710" s="99">
        <v>0</v>
      </c>
      <c r="K710" s="99"/>
      <c r="L710" s="99"/>
      <c r="M710" s="99"/>
      <c r="N710" s="99">
        <f t="shared" si="636"/>
        <v>0</v>
      </c>
      <c r="O710" s="99"/>
      <c r="P710" s="99">
        <v>0</v>
      </c>
      <c r="Q710" s="144">
        <f>N710-O710</f>
        <v>0</v>
      </c>
      <c r="R710" s="99">
        <v>110</v>
      </c>
      <c r="S710" s="99">
        <f t="shared" si="649"/>
        <v>0</v>
      </c>
      <c r="T710" s="99">
        <f t="shared" si="650"/>
        <v>0</v>
      </c>
      <c r="U710" s="99">
        <f t="shared" si="651"/>
        <v>0</v>
      </c>
      <c r="V710" s="143" t="s">
        <v>727</v>
      </c>
      <c r="W710" s="143"/>
      <c r="X710" s="143"/>
      <c r="Y710" s="143"/>
      <c r="Z710" s="143"/>
      <c r="AA710" s="143"/>
      <c r="AB710" s="143"/>
      <c r="AC710" s="143"/>
    </row>
    <row r="711" spans="2:29" x14ac:dyDescent="0.25">
      <c r="B711" s="83">
        <v>697</v>
      </c>
      <c r="C711" s="59" t="s">
        <v>7</v>
      </c>
      <c r="D711" s="61" t="s">
        <v>264</v>
      </c>
      <c r="E711" s="55" t="s">
        <v>421</v>
      </c>
      <c r="F711" s="58" t="s">
        <v>432</v>
      </c>
      <c r="G711" s="88"/>
      <c r="H711" s="88"/>
      <c r="I711" s="92"/>
      <c r="J711" s="88">
        <v>36.287999999999997</v>
      </c>
      <c r="K711" s="88">
        <v>0</v>
      </c>
      <c r="L711" s="88">
        <v>0</v>
      </c>
      <c r="M711" s="88">
        <v>0</v>
      </c>
      <c r="N711" s="88">
        <f t="shared" si="636"/>
        <v>0</v>
      </c>
      <c r="O711" s="88">
        <v>36</v>
      </c>
      <c r="P711" s="88">
        <v>0</v>
      </c>
      <c r="R711" s="91">
        <v>84</v>
      </c>
      <c r="S711" s="88">
        <f t="shared" si="649"/>
        <v>0</v>
      </c>
      <c r="T711" s="88">
        <f t="shared" si="650"/>
        <v>3024</v>
      </c>
      <c r="U711" s="88">
        <f t="shared" si="651"/>
        <v>0</v>
      </c>
    </row>
    <row r="712" spans="2:29" x14ac:dyDescent="0.25">
      <c r="B712" s="83">
        <v>698</v>
      </c>
      <c r="C712" s="7" t="s">
        <v>7</v>
      </c>
      <c r="D712" s="33" t="s">
        <v>264</v>
      </c>
      <c r="E712" s="3" t="s">
        <v>421</v>
      </c>
      <c r="F712" s="58" t="s">
        <v>433</v>
      </c>
      <c r="G712" s="19"/>
      <c r="H712" s="21"/>
      <c r="I712" s="23"/>
      <c r="J712" s="25">
        <v>18.143999999999998</v>
      </c>
      <c r="K712" s="88">
        <v>0</v>
      </c>
      <c r="L712" s="88">
        <v>0</v>
      </c>
      <c r="M712" s="88">
        <v>0</v>
      </c>
      <c r="N712" s="88">
        <f t="shared" si="636"/>
        <v>0</v>
      </c>
      <c r="O712" s="88">
        <v>18</v>
      </c>
      <c r="P712" s="88">
        <v>0</v>
      </c>
      <c r="R712" s="91">
        <v>101</v>
      </c>
      <c r="S712" s="88">
        <f t="shared" si="649"/>
        <v>0</v>
      </c>
      <c r="T712" s="88">
        <f t="shared" si="650"/>
        <v>1818</v>
      </c>
      <c r="U712" s="88">
        <f t="shared" si="651"/>
        <v>0</v>
      </c>
    </row>
    <row r="713" spans="2:29" s="54" customFormat="1" x14ac:dyDescent="0.25">
      <c r="B713" s="83">
        <v>699</v>
      </c>
      <c r="C713" s="59" t="s">
        <v>23</v>
      </c>
      <c r="D713" s="61" t="s">
        <v>224</v>
      </c>
      <c r="E713" s="55" t="s">
        <v>421</v>
      </c>
      <c r="F713" s="58" t="s">
        <v>434</v>
      </c>
      <c r="G713" s="88"/>
      <c r="H713" s="88"/>
      <c r="I713" s="92"/>
      <c r="J713" s="88">
        <v>15.875999999999999</v>
      </c>
      <c r="K713" s="88">
        <v>0</v>
      </c>
      <c r="L713" s="88">
        <v>0</v>
      </c>
      <c r="M713" s="88">
        <v>0</v>
      </c>
      <c r="N713" s="88">
        <f t="shared" ref="N713:N715" si="658">SUM(L713+M713)</f>
        <v>0</v>
      </c>
      <c r="O713" s="88">
        <v>15.875999999999999</v>
      </c>
      <c r="P713" s="88">
        <v>0</v>
      </c>
      <c r="Q713" s="41">
        <f>N713-O713</f>
        <v>-15.875999999999999</v>
      </c>
      <c r="R713" s="91">
        <v>169</v>
      </c>
      <c r="S713" s="88">
        <f t="shared" ref="S713:S715" si="659">N713*R713</f>
        <v>0</v>
      </c>
      <c r="T713" s="88">
        <f t="shared" ref="T713:T715" si="660">O713*R713</f>
        <v>2683.0439999999999</v>
      </c>
      <c r="U713" s="88">
        <f t="shared" ref="U713:U715" si="661">P713*R713</f>
        <v>0</v>
      </c>
      <c r="V713" s="54" t="s">
        <v>727</v>
      </c>
    </row>
    <row r="714" spans="2:29" s="54" customFormat="1" x14ac:dyDescent="0.25">
      <c r="B714" s="83">
        <v>699</v>
      </c>
      <c r="C714" s="95" t="s">
        <v>23</v>
      </c>
      <c r="D714" s="96" t="s">
        <v>74</v>
      </c>
      <c r="E714" s="97" t="s">
        <v>421</v>
      </c>
      <c r="F714" s="104" t="s">
        <v>773</v>
      </c>
      <c r="G714" s="99"/>
      <c r="H714" s="99"/>
      <c r="I714" s="100"/>
      <c r="J714" s="99"/>
      <c r="K714" s="99">
        <v>0</v>
      </c>
      <c r="L714" s="99">
        <v>0</v>
      </c>
      <c r="M714" s="99"/>
      <c r="N714" s="99">
        <f t="shared" ref="N714" si="662">SUM(L714+M714)</f>
        <v>0</v>
      </c>
      <c r="O714" s="99"/>
      <c r="P714" s="99">
        <v>0</v>
      </c>
      <c r="Q714" s="144">
        <f>N714-O714</f>
        <v>0</v>
      </c>
      <c r="R714" s="99">
        <v>130</v>
      </c>
      <c r="S714" s="99">
        <f t="shared" ref="S714" si="663">N714*R714</f>
        <v>0</v>
      </c>
      <c r="T714" s="99">
        <f t="shared" ref="T714" si="664">O714*R714</f>
        <v>0</v>
      </c>
      <c r="U714" s="99">
        <f t="shared" ref="U714" si="665">P714*R714</f>
        <v>0</v>
      </c>
      <c r="V714" s="143" t="s">
        <v>727</v>
      </c>
      <c r="W714" s="143"/>
      <c r="X714" s="143"/>
      <c r="Y714" s="143"/>
      <c r="Z714" s="143"/>
      <c r="AA714" s="143"/>
      <c r="AB714" s="143"/>
      <c r="AC714" s="143"/>
    </row>
    <row r="715" spans="2:29" s="54" customFormat="1" x14ac:dyDescent="0.25">
      <c r="B715" s="83">
        <v>699</v>
      </c>
      <c r="C715" s="95" t="s">
        <v>23</v>
      </c>
      <c r="D715" s="96" t="s">
        <v>189</v>
      </c>
      <c r="E715" s="97" t="s">
        <v>421</v>
      </c>
      <c r="F715" s="104" t="s">
        <v>773</v>
      </c>
      <c r="G715" s="99"/>
      <c r="H715" s="99"/>
      <c r="I715" s="100"/>
      <c r="J715" s="99"/>
      <c r="K715" s="99">
        <v>0</v>
      </c>
      <c r="L715" s="99">
        <v>0</v>
      </c>
      <c r="M715" s="99"/>
      <c r="N715" s="99">
        <f t="shared" si="658"/>
        <v>0</v>
      </c>
      <c r="O715" s="99"/>
      <c r="P715" s="99">
        <v>0</v>
      </c>
      <c r="Q715" s="144">
        <f>N715-O715</f>
        <v>0</v>
      </c>
      <c r="R715" s="99">
        <v>126</v>
      </c>
      <c r="S715" s="99">
        <f t="shared" si="659"/>
        <v>0</v>
      </c>
      <c r="T715" s="99">
        <f t="shared" si="660"/>
        <v>0</v>
      </c>
      <c r="U715" s="99">
        <f t="shared" si="661"/>
        <v>0</v>
      </c>
      <c r="V715" s="143" t="s">
        <v>727</v>
      </c>
      <c r="W715" s="143"/>
      <c r="X715" s="143"/>
      <c r="Y715" s="143"/>
      <c r="Z715" s="143"/>
      <c r="AA715" s="143"/>
      <c r="AB715" s="143"/>
      <c r="AC715" s="143"/>
    </row>
    <row r="716" spans="2:29" x14ac:dyDescent="0.25">
      <c r="B716" s="83">
        <v>699</v>
      </c>
      <c r="C716" s="95" t="s">
        <v>23</v>
      </c>
      <c r="D716" s="96" t="s">
        <v>189</v>
      </c>
      <c r="E716" s="97" t="s">
        <v>421</v>
      </c>
      <c r="F716" s="104" t="s">
        <v>774</v>
      </c>
      <c r="G716" s="99"/>
      <c r="H716" s="99"/>
      <c r="I716" s="100"/>
      <c r="J716" s="99"/>
      <c r="K716" s="99">
        <v>0</v>
      </c>
      <c r="L716" s="99">
        <v>0</v>
      </c>
      <c r="M716" s="99"/>
      <c r="N716" s="99">
        <f t="shared" si="636"/>
        <v>0</v>
      </c>
      <c r="O716" s="99"/>
      <c r="P716" s="99">
        <v>0</v>
      </c>
      <c r="Q716" s="144">
        <f>N716-O716</f>
        <v>0</v>
      </c>
      <c r="R716" s="99">
        <v>192</v>
      </c>
      <c r="S716" s="99">
        <f t="shared" si="649"/>
        <v>0</v>
      </c>
      <c r="T716" s="99">
        <f t="shared" si="650"/>
        <v>0</v>
      </c>
      <c r="U716" s="99">
        <f t="shared" si="651"/>
        <v>0</v>
      </c>
      <c r="V716" s="143" t="s">
        <v>727</v>
      </c>
      <c r="W716" s="143"/>
      <c r="X716" s="143"/>
      <c r="Y716" s="143"/>
      <c r="Z716" s="143"/>
      <c r="AA716" s="143"/>
      <c r="AB716" s="143"/>
      <c r="AC716" s="143"/>
    </row>
    <row r="717" spans="2:29" x14ac:dyDescent="0.25">
      <c r="B717" s="83">
        <v>700</v>
      </c>
      <c r="C717" s="7" t="s">
        <v>7</v>
      </c>
      <c r="D717" s="8" t="s">
        <v>264</v>
      </c>
      <c r="E717" s="3" t="s">
        <v>421</v>
      </c>
      <c r="F717" s="58" t="s">
        <v>435</v>
      </c>
      <c r="G717" s="19"/>
      <c r="H717" s="21"/>
      <c r="I717" s="23"/>
      <c r="J717" s="25">
        <v>22.68</v>
      </c>
      <c r="K717" s="88">
        <v>0</v>
      </c>
      <c r="L717" s="88">
        <v>0</v>
      </c>
      <c r="M717" s="88">
        <v>0</v>
      </c>
      <c r="N717" s="88">
        <f t="shared" si="636"/>
        <v>0</v>
      </c>
      <c r="O717" s="88">
        <v>23</v>
      </c>
      <c r="P717" s="27">
        <v>0</v>
      </c>
      <c r="R717" s="91">
        <v>82</v>
      </c>
      <c r="S717" s="88">
        <f t="shared" si="649"/>
        <v>0</v>
      </c>
      <c r="T717" s="88">
        <f t="shared" si="650"/>
        <v>1886</v>
      </c>
      <c r="U717" s="88">
        <f t="shared" si="651"/>
        <v>0</v>
      </c>
    </row>
    <row r="718" spans="2:29" x14ac:dyDescent="0.25">
      <c r="B718" s="83">
        <v>701</v>
      </c>
      <c r="C718" s="32" t="s">
        <v>23</v>
      </c>
      <c r="D718" s="33" t="s">
        <v>224</v>
      </c>
      <c r="E718" s="30" t="s">
        <v>421</v>
      </c>
      <c r="F718" s="58" t="s">
        <v>436</v>
      </c>
      <c r="G718" s="27"/>
      <c r="H718" s="27"/>
      <c r="I718" s="28"/>
      <c r="J718" s="27">
        <v>190.05699999999999</v>
      </c>
      <c r="K718" s="88">
        <v>0</v>
      </c>
      <c r="L718" s="88">
        <v>0</v>
      </c>
      <c r="M718" s="88">
        <v>0</v>
      </c>
      <c r="N718" s="88">
        <f t="shared" si="636"/>
        <v>0</v>
      </c>
      <c r="O718" s="27">
        <v>181.43899999999999</v>
      </c>
      <c r="P718" s="27">
        <v>0</v>
      </c>
      <c r="Q718" s="41">
        <f t="shared" ref="Q718:Q729" si="666">N718-O718</f>
        <v>-181.43899999999999</v>
      </c>
      <c r="R718" s="91">
        <v>53</v>
      </c>
      <c r="S718" s="88">
        <f t="shared" si="649"/>
        <v>0</v>
      </c>
      <c r="T718" s="88">
        <f t="shared" si="650"/>
        <v>9616.2669999999998</v>
      </c>
      <c r="U718" s="88">
        <f t="shared" si="651"/>
        <v>0</v>
      </c>
      <c r="V718" s="54" t="s">
        <v>727</v>
      </c>
    </row>
    <row r="719" spans="2:29" s="54" customFormat="1" x14ac:dyDescent="0.25">
      <c r="B719" s="83">
        <v>702</v>
      </c>
      <c r="C719" s="95" t="s">
        <v>23</v>
      </c>
      <c r="D719" s="96" t="s">
        <v>189</v>
      </c>
      <c r="E719" s="97" t="s">
        <v>421</v>
      </c>
      <c r="F719" s="104" t="s">
        <v>432</v>
      </c>
      <c r="G719" s="99"/>
      <c r="H719" s="99"/>
      <c r="I719" s="100">
        <v>0</v>
      </c>
      <c r="J719" s="99">
        <v>0</v>
      </c>
      <c r="K719" s="99">
        <v>0</v>
      </c>
      <c r="L719" s="99">
        <v>0</v>
      </c>
      <c r="M719" s="99"/>
      <c r="N719" s="99">
        <f t="shared" ref="N719" si="667">SUM(L719+M719)</f>
        <v>0</v>
      </c>
      <c r="O719" s="99">
        <v>0</v>
      </c>
      <c r="P719" s="99">
        <v>0</v>
      </c>
      <c r="Q719" s="144">
        <f t="shared" ref="Q719" si="668">N719-O719</f>
        <v>0</v>
      </c>
      <c r="R719" s="99">
        <v>120</v>
      </c>
      <c r="S719" s="99">
        <f t="shared" ref="S719" si="669">N719*R719</f>
        <v>0</v>
      </c>
      <c r="T719" s="99">
        <f t="shared" ref="T719" si="670">O719*R719</f>
        <v>0</v>
      </c>
      <c r="U719" s="99">
        <f t="shared" ref="U719" si="671">P719*R719</f>
        <v>0</v>
      </c>
      <c r="V719" s="143" t="s">
        <v>727</v>
      </c>
      <c r="W719" s="143"/>
      <c r="X719" s="143"/>
      <c r="Y719" s="143"/>
      <c r="Z719" s="143"/>
      <c r="AA719" s="143"/>
      <c r="AB719" s="143"/>
      <c r="AC719" s="143"/>
    </row>
    <row r="720" spans="2:29" x14ac:dyDescent="0.25">
      <c r="B720" s="83">
        <v>702</v>
      </c>
      <c r="C720" s="32" t="s">
        <v>23</v>
      </c>
      <c r="D720" s="33" t="s">
        <v>201</v>
      </c>
      <c r="E720" s="30" t="s">
        <v>421</v>
      </c>
      <c r="F720" s="58" t="s">
        <v>437</v>
      </c>
      <c r="G720" s="27"/>
      <c r="H720" s="27"/>
      <c r="I720" s="28">
        <v>816.47</v>
      </c>
      <c r="J720" s="27">
        <v>816.476</v>
      </c>
      <c r="K720" s="88">
        <v>0</v>
      </c>
      <c r="L720" s="88">
        <v>0</v>
      </c>
      <c r="M720" s="88">
        <v>0</v>
      </c>
      <c r="N720" s="88">
        <f t="shared" si="636"/>
        <v>0</v>
      </c>
      <c r="O720" s="27">
        <v>816</v>
      </c>
      <c r="P720" s="27">
        <v>816.476</v>
      </c>
      <c r="Q720" s="41">
        <f t="shared" si="666"/>
        <v>-816</v>
      </c>
      <c r="R720" s="91">
        <v>26</v>
      </c>
      <c r="S720" s="88">
        <f t="shared" si="649"/>
        <v>0</v>
      </c>
      <c r="T720" s="88">
        <f t="shared" si="650"/>
        <v>21216</v>
      </c>
      <c r="U720" s="88">
        <f t="shared" si="651"/>
        <v>21228.376</v>
      </c>
      <c r="V720" s="54" t="s">
        <v>727</v>
      </c>
    </row>
    <row r="721" spans="2:29" x14ac:dyDescent="0.25">
      <c r="B721" s="83">
        <v>703</v>
      </c>
      <c r="C721" s="84" t="s">
        <v>23</v>
      </c>
      <c r="D721" s="33" t="s">
        <v>87</v>
      </c>
      <c r="E721" s="30" t="s">
        <v>421</v>
      </c>
      <c r="F721" s="58" t="s">
        <v>438</v>
      </c>
      <c r="G721" s="27"/>
      <c r="H721" s="27">
        <v>2268</v>
      </c>
      <c r="I721" s="28">
        <v>1360.8000000000002</v>
      </c>
      <c r="J721" s="27">
        <v>0</v>
      </c>
      <c r="K721" s="88">
        <v>0</v>
      </c>
      <c r="L721" s="88">
        <v>0</v>
      </c>
      <c r="M721" s="88">
        <v>0</v>
      </c>
      <c r="N721" s="88">
        <f t="shared" si="636"/>
        <v>0</v>
      </c>
      <c r="O721" s="27">
        <v>0</v>
      </c>
      <c r="P721" s="27">
        <v>816.476</v>
      </c>
      <c r="Q721" s="41">
        <f t="shared" si="666"/>
        <v>0</v>
      </c>
      <c r="R721" s="91">
        <v>45</v>
      </c>
      <c r="S721" s="88">
        <f t="shared" si="649"/>
        <v>0</v>
      </c>
      <c r="T721" s="88">
        <f t="shared" si="650"/>
        <v>0</v>
      </c>
      <c r="U721" s="88">
        <f t="shared" si="651"/>
        <v>36741.42</v>
      </c>
      <c r="V721" s="54" t="s">
        <v>728</v>
      </c>
    </row>
    <row r="722" spans="2:29" s="54" customFormat="1" x14ac:dyDescent="0.25">
      <c r="B722" s="83">
        <v>704</v>
      </c>
      <c r="C722" s="95" t="s">
        <v>23</v>
      </c>
      <c r="D722" s="96" t="s">
        <v>74</v>
      </c>
      <c r="E722" s="97" t="s">
        <v>421</v>
      </c>
      <c r="F722" s="104" t="s">
        <v>724</v>
      </c>
      <c r="G722" s="99"/>
      <c r="H722" s="99"/>
      <c r="I722" s="100"/>
      <c r="J722" s="99"/>
      <c r="K722" s="99"/>
      <c r="L722" s="99"/>
      <c r="M722" s="99"/>
      <c r="N722" s="99">
        <f t="shared" ref="N722:N723" si="672">SUM(L722+M722)</f>
        <v>0</v>
      </c>
      <c r="O722" s="99"/>
      <c r="P722" s="99"/>
      <c r="Q722" s="144">
        <f t="shared" si="666"/>
        <v>0</v>
      </c>
      <c r="R722" s="99">
        <v>320</v>
      </c>
      <c r="S722" s="99">
        <f t="shared" si="649"/>
        <v>0</v>
      </c>
      <c r="T722" s="99">
        <f t="shared" si="650"/>
        <v>0</v>
      </c>
      <c r="U722" s="99">
        <f t="shared" si="651"/>
        <v>0</v>
      </c>
      <c r="V722" s="143" t="s">
        <v>727</v>
      </c>
      <c r="W722" s="143"/>
      <c r="X722" s="143"/>
      <c r="Y722" s="143"/>
      <c r="Z722" s="143"/>
      <c r="AA722" s="143"/>
      <c r="AB722" s="143"/>
      <c r="AC722" s="143"/>
    </row>
    <row r="723" spans="2:29" s="54" customFormat="1" x14ac:dyDescent="0.25">
      <c r="B723" s="83">
        <v>704</v>
      </c>
      <c r="C723" s="95" t="s">
        <v>23</v>
      </c>
      <c r="D723" s="96" t="s">
        <v>74</v>
      </c>
      <c r="E723" s="97" t="s">
        <v>421</v>
      </c>
      <c r="F723" s="104" t="s">
        <v>771</v>
      </c>
      <c r="G723" s="99"/>
      <c r="H723" s="99"/>
      <c r="I723" s="100"/>
      <c r="J723" s="99"/>
      <c r="K723" s="99"/>
      <c r="L723" s="99"/>
      <c r="M723" s="99"/>
      <c r="N723" s="99">
        <f t="shared" si="672"/>
        <v>0</v>
      </c>
      <c r="O723" s="99"/>
      <c r="P723" s="99"/>
      <c r="Q723" s="144">
        <f t="shared" si="666"/>
        <v>0</v>
      </c>
      <c r="R723" s="99">
        <v>112</v>
      </c>
      <c r="S723" s="99">
        <f t="shared" si="649"/>
        <v>0</v>
      </c>
      <c r="T723" s="99">
        <f t="shared" si="650"/>
        <v>0</v>
      </c>
      <c r="U723" s="99">
        <f t="shared" si="651"/>
        <v>0</v>
      </c>
      <c r="V723" s="143" t="s">
        <v>727</v>
      </c>
      <c r="W723" s="143"/>
      <c r="X723" s="143"/>
      <c r="Y723" s="143"/>
      <c r="Z723" s="143"/>
      <c r="AA723" s="143"/>
      <c r="AB723" s="143"/>
      <c r="AC723" s="143"/>
    </row>
    <row r="724" spans="2:29" s="54" customFormat="1" x14ac:dyDescent="0.25">
      <c r="B724" s="83">
        <v>704</v>
      </c>
      <c r="C724" s="95" t="s">
        <v>23</v>
      </c>
      <c r="D724" s="96" t="s">
        <v>74</v>
      </c>
      <c r="E724" s="97" t="s">
        <v>421</v>
      </c>
      <c r="F724" s="104" t="s">
        <v>772</v>
      </c>
      <c r="G724" s="99"/>
      <c r="H724" s="99"/>
      <c r="I724" s="100"/>
      <c r="J724" s="99"/>
      <c r="K724" s="99"/>
      <c r="L724" s="99"/>
      <c r="M724" s="99"/>
      <c r="N724" s="99">
        <f t="shared" si="636"/>
        <v>0</v>
      </c>
      <c r="O724" s="99"/>
      <c r="P724" s="99"/>
      <c r="Q724" s="144">
        <f t="shared" ref="Q724:Q727" si="673">N724-O724</f>
        <v>0</v>
      </c>
      <c r="R724" s="99">
        <v>118</v>
      </c>
      <c r="S724" s="99">
        <f t="shared" ref="S724:S727" si="674">N724*R724</f>
        <v>0</v>
      </c>
      <c r="T724" s="99">
        <f t="shared" ref="T724:T727" si="675">O724*R724</f>
        <v>0</v>
      </c>
      <c r="U724" s="99">
        <f t="shared" ref="U724:U727" si="676">P724*R724</f>
        <v>0</v>
      </c>
      <c r="V724" s="143" t="s">
        <v>727</v>
      </c>
      <c r="W724" s="143"/>
      <c r="X724" s="143"/>
      <c r="Y724" s="143"/>
      <c r="Z724" s="143"/>
      <c r="AA724" s="143"/>
      <c r="AB724" s="143"/>
      <c r="AC724" s="143"/>
    </row>
    <row r="725" spans="2:29" s="54" customFormat="1" x14ac:dyDescent="0.25">
      <c r="B725" s="83">
        <v>705</v>
      </c>
      <c r="C725" s="95" t="s">
        <v>23</v>
      </c>
      <c r="D725" s="96" t="s">
        <v>74</v>
      </c>
      <c r="E725" s="97" t="s">
        <v>421</v>
      </c>
      <c r="F725" s="104" t="s">
        <v>725</v>
      </c>
      <c r="G725" s="99"/>
      <c r="H725" s="99"/>
      <c r="I725" s="100"/>
      <c r="J725" s="99"/>
      <c r="K725" s="99"/>
      <c r="L725" s="99"/>
      <c r="M725" s="99"/>
      <c r="N725" s="99">
        <f t="shared" ref="N725" si="677">SUM(L725+M725)</f>
        <v>0</v>
      </c>
      <c r="O725" s="99"/>
      <c r="P725" s="99"/>
      <c r="Q725" s="144">
        <f t="shared" ref="Q725" si="678">N725-O725</f>
        <v>0</v>
      </c>
      <c r="R725" s="99">
        <v>262.00055111600989</v>
      </c>
      <c r="S725" s="99">
        <f t="shared" ref="S725" si="679">N725*R725</f>
        <v>0</v>
      </c>
      <c r="T725" s="99">
        <f t="shared" ref="T725" si="680">O725*R725</f>
        <v>0</v>
      </c>
      <c r="U725" s="99">
        <f t="shared" ref="U725" si="681">P725*R725</f>
        <v>0</v>
      </c>
      <c r="V725" s="143" t="s">
        <v>727</v>
      </c>
      <c r="W725" s="143"/>
      <c r="X725" s="143"/>
      <c r="Y725" s="143"/>
      <c r="Z725" s="143"/>
      <c r="AA725" s="143"/>
      <c r="AB725" s="143"/>
      <c r="AC725" s="143"/>
    </row>
    <row r="726" spans="2:29" s="54" customFormat="1" x14ac:dyDescent="0.25">
      <c r="B726" s="83">
        <v>705</v>
      </c>
      <c r="C726" s="95" t="s">
        <v>7</v>
      </c>
      <c r="D726" s="96" t="s">
        <v>191</v>
      </c>
      <c r="E726" s="97" t="s">
        <v>421</v>
      </c>
      <c r="F726" s="104" t="s">
        <v>765</v>
      </c>
      <c r="G726" s="99"/>
      <c r="H726" s="99"/>
      <c r="I726" s="100"/>
      <c r="J726" s="99"/>
      <c r="K726" s="99">
        <v>0</v>
      </c>
      <c r="L726" s="99">
        <v>0</v>
      </c>
      <c r="M726" s="99"/>
      <c r="N726" s="99">
        <f t="shared" si="636"/>
        <v>0</v>
      </c>
      <c r="O726" s="99"/>
      <c r="P726" s="99"/>
      <c r="Q726" s="144">
        <f t="shared" si="673"/>
        <v>0</v>
      </c>
      <c r="R726" s="99">
        <v>287</v>
      </c>
      <c r="S726" s="99">
        <f t="shared" si="674"/>
        <v>0</v>
      </c>
      <c r="T726" s="99">
        <f t="shared" si="675"/>
        <v>0</v>
      </c>
      <c r="U726" s="99">
        <f t="shared" si="676"/>
        <v>0</v>
      </c>
      <c r="V726" s="143" t="s">
        <v>727</v>
      </c>
      <c r="W726" s="143"/>
      <c r="X726" s="143"/>
      <c r="Y726" s="143"/>
      <c r="Z726" s="143"/>
      <c r="AA726" s="143"/>
      <c r="AB726" s="143"/>
      <c r="AC726" s="143"/>
    </row>
    <row r="727" spans="2:29" s="54" customFormat="1" x14ac:dyDescent="0.25">
      <c r="B727" s="83">
        <v>706</v>
      </c>
      <c r="C727" s="95" t="s">
        <v>23</v>
      </c>
      <c r="D727" s="96" t="s">
        <v>74</v>
      </c>
      <c r="E727" s="97" t="s">
        <v>421</v>
      </c>
      <c r="F727" s="104" t="s">
        <v>726</v>
      </c>
      <c r="G727" s="99"/>
      <c r="H727" s="99"/>
      <c r="I727" s="100"/>
      <c r="J727" s="99"/>
      <c r="K727" s="99"/>
      <c r="L727" s="99"/>
      <c r="M727" s="99"/>
      <c r="N727" s="99">
        <f t="shared" ref="N727" si="682">SUM(L727+M727)</f>
        <v>0</v>
      </c>
      <c r="O727" s="99"/>
      <c r="P727" s="99">
        <v>227</v>
      </c>
      <c r="Q727" s="144">
        <f t="shared" si="673"/>
        <v>0</v>
      </c>
      <c r="R727" s="99">
        <v>20</v>
      </c>
      <c r="S727" s="99">
        <f t="shared" si="674"/>
        <v>0</v>
      </c>
      <c r="T727" s="99">
        <f t="shared" si="675"/>
        <v>0</v>
      </c>
      <c r="U727" s="99">
        <f t="shared" si="676"/>
        <v>4540</v>
      </c>
      <c r="V727" s="143" t="s">
        <v>727</v>
      </c>
      <c r="W727" s="143"/>
      <c r="X727" s="143"/>
      <c r="Y727" s="143"/>
      <c r="Z727" s="143"/>
      <c r="AA727" s="143"/>
      <c r="AB727" s="143"/>
      <c r="AC727" s="143"/>
    </row>
    <row r="728" spans="2:29" s="54" customFormat="1" x14ac:dyDescent="0.25">
      <c r="B728" s="83">
        <v>706</v>
      </c>
      <c r="C728" s="95" t="s">
        <v>23</v>
      </c>
      <c r="D728" s="96" t="s">
        <v>285</v>
      </c>
      <c r="E728" s="97" t="s">
        <v>421</v>
      </c>
      <c r="F728" s="104" t="s">
        <v>726</v>
      </c>
      <c r="G728" s="99"/>
      <c r="H728" s="99"/>
      <c r="I728" s="100"/>
      <c r="J728" s="99"/>
      <c r="K728" s="99">
        <v>0</v>
      </c>
      <c r="L728" s="99">
        <v>0</v>
      </c>
      <c r="M728" s="99"/>
      <c r="N728" s="99">
        <f t="shared" si="636"/>
        <v>0</v>
      </c>
      <c r="O728" s="99"/>
      <c r="P728" s="99"/>
      <c r="Q728" s="144">
        <f t="shared" ref="Q728" si="683">N728-O728</f>
        <v>0</v>
      </c>
      <c r="R728" s="99">
        <v>80</v>
      </c>
      <c r="S728" s="99">
        <f t="shared" ref="S728" si="684">N728*R728</f>
        <v>0</v>
      </c>
      <c r="T728" s="99">
        <f t="shared" ref="T728" si="685">O728*R728</f>
        <v>0</v>
      </c>
      <c r="U728" s="99">
        <f t="shared" ref="U728" si="686">P728*R728</f>
        <v>0</v>
      </c>
      <c r="V728" s="143" t="s">
        <v>727</v>
      </c>
      <c r="W728" s="143"/>
      <c r="X728" s="143"/>
      <c r="Y728" s="143"/>
      <c r="Z728" s="143"/>
      <c r="AA728" s="143"/>
      <c r="AB728" s="143"/>
      <c r="AC728" s="143"/>
    </row>
    <row r="729" spans="2:29" x14ac:dyDescent="0.25">
      <c r="B729" s="83">
        <v>707</v>
      </c>
      <c r="C729" s="95" t="s">
        <v>23</v>
      </c>
      <c r="D729" s="96" t="s">
        <v>74</v>
      </c>
      <c r="E729" s="97" t="s">
        <v>421</v>
      </c>
      <c r="F729" s="104" t="s">
        <v>439</v>
      </c>
      <c r="G729" s="99"/>
      <c r="H729" s="99"/>
      <c r="I729" s="100"/>
      <c r="J729" s="99">
        <v>0</v>
      </c>
      <c r="K729" s="99"/>
      <c r="L729" s="99"/>
      <c r="M729" s="99"/>
      <c r="N729" s="99">
        <f t="shared" si="636"/>
        <v>0</v>
      </c>
      <c r="O729" s="99">
        <v>15.875999999999999</v>
      </c>
      <c r="P729" s="99">
        <v>31.751999999999999</v>
      </c>
      <c r="Q729" s="144">
        <f t="shared" si="666"/>
        <v>-15.875999999999999</v>
      </c>
      <c r="R729" s="99">
        <v>145</v>
      </c>
      <c r="S729" s="99">
        <f t="shared" si="649"/>
        <v>0</v>
      </c>
      <c r="T729" s="99">
        <f t="shared" si="650"/>
        <v>2302.02</v>
      </c>
      <c r="U729" s="99">
        <f t="shared" si="651"/>
        <v>4604.04</v>
      </c>
      <c r="V729" s="143" t="s">
        <v>727</v>
      </c>
      <c r="W729" s="143"/>
      <c r="X729" s="143"/>
      <c r="Y729" s="143"/>
      <c r="Z729" s="143"/>
      <c r="AA729" s="143"/>
      <c r="AB729" s="143"/>
      <c r="AC729" s="143"/>
    </row>
    <row r="730" spans="2:29" x14ac:dyDescent="0.25">
      <c r="B730" s="83">
        <v>708</v>
      </c>
      <c r="C730" s="32" t="s">
        <v>7</v>
      </c>
      <c r="D730" s="33" t="s">
        <v>264</v>
      </c>
      <c r="E730" s="30" t="s">
        <v>421</v>
      </c>
      <c r="F730" s="58" t="s">
        <v>440</v>
      </c>
      <c r="G730" s="27"/>
      <c r="H730" s="27"/>
      <c r="I730" s="28"/>
      <c r="J730" s="27">
        <v>9.0719999999999992</v>
      </c>
      <c r="K730" s="88">
        <v>0</v>
      </c>
      <c r="L730" s="88">
        <v>0</v>
      </c>
      <c r="M730" s="88">
        <v>0</v>
      </c>
      <c r="N730" s="88">
        <f t="shared" si="636"/>
        <v>0</v>
      </c>
      <c r="O730" s="88">
        <v>9</v>
      </c>
      <c r="P730" s="27">
        <v>0</v>
      </c>
      <c r="R730" s="91">
        <v>91</v>
      </c>
      <c r="S730" s="88">
        <f t="shared" si="649"/>
        <v>0</v>
      </c>
      <c r="T730" s="88">
        <f t="shared" si="650"/>
        <v>819</v>
      </c>
      <c r="U730" s="88">
        <f t="shared" si="651"/>
        <v>0</v>
      </c>
    </row>
    <row r="731" spans="2:29" s="54" customFormat="1" x14ac:dyDescent="0.25">
      <c r="B731" s="83">
        <v>709</v>
      </c>
      <c r="C731" s="95" t="s">
        <v>23</v>
      </c>
      <c r="D731" s="96" t="s">
        <v>37</v>
      </c>
      <c r="E731" s="97" t="s">
        <v>421</v>
      </c>
      <c r="F731" s="104" t="s">
        <v>717</v>
      </c>
      <c r="G731" s="99"/>
      <c r="H731" s="99"/>
      <c r="I731" s="100"/>
      <c r="J731" s="99">
        <v>0</v>
      </c>
      <c r="K731" s="99"/>
      <c r="L731" s="99"/>
      <c r="M731" s="99"/>
      <c r="N731" s="99">
        <f t="shared" si="636"/>
        <v>0</v>
      </c>
      <c r="O731" s="99"/>
      <c r="P731" s="99">
        <v>0</v>
      </c>
      <c r="Q731" s="144">
        <f t="shared" ref="Q731" si="687">N731-O731</f>
        <v>0</v>
      </c>
      <c r="R731" s="99">
        <v>78.006399999999999</v>
      </c>
      <c r="S731" s="99">
        <f t="shared" ref="S731" si="688">N731*R731</f>
        <v>0</v>
      </c>
      <c r="T731" s="99">
        <f t="shared" ref="T731" si="689">O731*R731</f>
        <v>0</v>
      </c>
      <c r="U731" s="99">
        <f t="shared" ref="U731" si="690">P731*R731</f>
        <v>0</v>
      </c>
      <c r="V731" s="143" t="s">
        <v>727</v>
      </c>
      <c r="W731" s="143"/>
      <c r="X731" s="143"/>
      <c r="Y731" s="143"/>
      <c r="Z731" s="143"/>
      <c r="AA731" s="143"/>
      <c r="AB731" s="143"/>
      <c r="AC731" s="143"/>
    </row>
    <row r="732" spans="2:29" x14ac:dyDescent="0.25">
      <c r="B732" s="83">
        <v>710</v>
      </c>
      <c r="C732" s="95" t="s">
        <v>23</v>
      </c>
      <c r="D732" s="96" t="s">
        <v>37</v>
      </c>
      <c r="E732" s="97" t="s">
        <v>421</v>
      </c>
      <c r="F732" s="104" t="s">
        <v>441</v>
      </c>
      <c r="G732" s="99"/>
      <c r="H732" s="99"/>
      <c r="I732" s="100"/>
      <c r="J732" s="99">
        <v>0</v>
      </c>
      <c r="K732" s="99"/>
      <c r="L732" s="99"/>
      <c r="M732" s="99"/>
      <c r="N732" s="99">
        <f t="shared" si="636"/>
        <v>0</v>
      </c>
      <c r="O732" s="99"/>
      <c r="P732" s="99">
        <v>0</v>
      </c>
      <c r="Q732" s="144">
        <f t="shared" ref="Q732:Q737" si="691">N732-O732</f>
        <v>0</v>
      </c>
      <c r="R732" s="99">
        <v>293</v>
      </c>
      <c r="S732" s="99">
        <f t="shared" si="649"/>
        <v>0</v>
      </c>
      <c r="T732" s="99">
        <f t="shared" si="650"/>
        <v>0</v>
      </c>
      <c r="U732" s="99">
        <f t="shared" si="651"/>
        <v>0</v>
      </c>
      <c r="V732" s="143" t="s">
        <v>727</v>
      </c>
      <c r="W732" s="143"/>
      <c r="X732" s="143"/>
      <c r="Y732" s="143"/>
      <c r="Z732" s="143"/>
      <c r="AA732" s="143"/>
      <c r="AB732" s="143"/>
      <c r="AC732" s="143"/>
    </row>
    <row r="733" spans="2:29" x14ac:dyDescent="0.25">
      <c r="B733" s="83">
        <v>711</v>
      </c>
      <c r="C733" s="95" t="s">
        <v>23</v>
      </c>
      <c r="D733" s="96" t="s">
        <v>37</v>
      </c>
      <c r="E733" s="97" t="s">
        <v>421</v>
      </c>
      <c r="F733" s="104" t="s">
        <v>442</v>
      </c>
      <c r="G733" s="99"/>
      <c r="H733" s="99"/>
      <c r="I733" s="100"/>
      <c r="J733" s="99">
        <v>0</v>
      </c>
      <c r="K733" s="99"/>
      <c r="L733" s="99"/>
      <c r="M733" s="99"/>
      <c r="N733" s="99">
        <f t="shared" si="636"/>
        <v>0</v>
      </c>
      <c r="O733" s="99"/>
      <c r="P733" s="99">
        <v>0</v>
      </c>
      <c r="Q733" s="144">
        <f t="shared" si="691"/>
        <v>0</v>
      </c>
      <c r="R733" s="99">
        <v>263.00099999999998</v>
      </c>
      <c r="S733" s="99">
        <f t="shared" si="649"/>
        <v>0</v>
      </c>
      <c r="T733" s="99">
        <f t="shared" si="650"/>
        <v>0</v>
      </c>
      <c r="U733" s="99">
        <f t="shared" si="651"/>
        <v>0</v>
      </c>
      <c r="V733" s="143" t="s">
        <v>727</v>
      </c>
      <c r="W733" s="143"/>
      <c r="X733" s="143"/>
      <c r="Y733" s="143"/>
      <c r="Z733" s="143"/>
      <c r="AA733" s="143"/>
      <c r="AB733" s="143"/>
      <c r="AC733" s="143"/>
    </row>
    <row r="734" spans="2:29" x14ac:dyDescent="0.25">
      <c r="B734" s="83">
        <v>712</v>
      </c>
      <c r="C734" s="95" t="s">
        <v>23</v>
      </c>
      <c r="D734" s="96" t="s">
        <v>37</v>
      </c>
      <c r="E734" s="97" t="s">
        <v>421</v>
      </c>
      <c r="F734" s="104" t="s">
        <v>443</v>
      </c>
      <c r="G734" s="99"/>
      <c r="H734" s="99"/>
      <c r="I734" s="100"/>
      <c r="J734" s="99">
        <v>0</v>
      </c>
      <c r="K734" s="99"/>
      <c r="L734" s="99"/>
      <c r="M734" s="99"/>
      <c r="N734" s="99">
        <f t="shared" si="636"/>
        <v>0</v>
      </c>
      <c r="O734" s="99"/>
      <c r="P734" s="99">
        <v>0</v>
      </c>
      <c r="Q734" s="144">
        <f t="shared" si="691"/>
        <v>0</v>
      </c>
      <c r="R734" s="99">
        <v>342.00055111600989</v>
      </c>
      <c r="S734" s="99">
        <f t="shared" si="649"/>
        <v>0</v>
      </c>
      <c r="T734" s="99">
        <f t="shared" si="650"/>
        <v>0</v>
      </c>
      <c r="U734" s="99">
        <f t="shared" si="651"/>
        <v>0</v>
      </c>
      <c r="V734" s="143" t="s">
        <v>727</v>
      </c>
      <c r="W734" s="143"/>
      <c r="X734" s="143"/>
      <c r="Y734" s="143"/>
      <c r="Z734" s="143"/>
      <c r="AA734" s="143"/>
      <c r="AB734" s="143"/>
      <c r="AC734" s="143"/>
    </row>
    <row r="735" spans="2:29" x14ac:dyDescent="0.25">
      <c r="B735" s="83">
        <v>713</v>
      </c>
      <c r="C735" s="95" t="s">
        <v>23</v>
      </c>
      <c r="D735" s="96" t="s">
        <v>37</v>
      </c>
      <c r="E735" s="97" t="s">
        <v>421</v>
      </c>
      <c r="F735" s="104" t="s">
        <v>444</v>
      </c>
      <c r="G735" s="99"/>
      <c r="H735" s="99"/>
      <c r="I735" s="100"/>
      <c r="J735" s="99">
        <v>0</v>
      </c>
      <c r="K735" s="99"/>
      <c r="L735" s="99"/>
      <c r="M735" s="99"/>
      <c r="N735" s="99">
        <f t="shared" si="636"/>
        <v>0</v>
      </c>
      <c r="O735" s="99"/>
      <c r="P735" s="99">
        <v>0</v>
      </c>
      <c r="Q735" s="144">
        <f t="shared" si="691"/>
        <v>0</v>
      </c>
      <c r="R735" s="99">
        <v>365.00000000000006</v>
      </c>
      <c r="S735" s="99">
        <f t="shared" si="649"/>
        <v>0</v>
      </c>
      <c r="T735" s="99">
        <f t="shared" si="650"/>
        <v>0</v>
      </c>
      <c r="U735" s="99">
        <f t="shared" si="651"/>
        <v>0</v>
      </c>
      <c r="V735" s="143" t="s">
        <v>727</v>
      </c>
      <c r="W735" s="143"/>
      <c r="X735" s="143"/>
      <c r="Y735" s="143"/>
      <c r="Z735" s="143"/>
      <c r="AA735" s="143"/>
      <c r="AB735" s="143"/>
      <c r="AC735" s="143"/>
    </row>
    <row r="736" spans="2:29" x14ac:dyDescent="0.25">
      <c r="B736" s="83">
        <v>714</v>
      </c>
      <c r="C736" s="95" t="s">
        <v>23</v>
      </c>
      <c r="D736" s="96" t="s">
        <v>37</v>
      </c>
      <c r="E736" s="97" t="s">
        <v>421</v>
      </c>
      <c r="F736" s="104" t="s">
        <v>445</v>
      </c>
      <c r="G736" s="99"/>
      <c r="H736" s="99"/>
      <c r="I736" s="100"/>
      <c r="J736" s="99">
        <v>0</v>
      </c>
      <c r="K736" s="99"/>
      <c r="L736" s="99"/>
      <c r="M736" s="99"/>
      <c r="N736" s="99">
        <f t="shared" si="636"/>
        <v>0</v>
      </c>
      <c r="O736" s="99"/>
      <c r="P736" s="99">
        <v>0</v>
      </c>
      <c r="Q736" s="144">
        <f t="shared" si="691"/>
        <v>0</v>
      </c>
      <c r="R736" s="99">
        <v>293.79994488839901</v>
      </c>
      <c r="S736" s="99">
        <f t="shared" si="649"/>
        <v>0</v>
      </c>
      <c r="T736" s="99">
        <f t="shared" si="650"/>
        <v>0</v>
      </c>
      <c r="U736" s="99">
        <f t="shared" si="651"/>
        <v>0</v>
      </c>
      <c r="V736" s="143" t="s">
        <v>727</v>
      </c>
      <c r="W736" s="143"/>
      <c r="X736" s="143"/>
      <c r="Y736" s="143"/>
      <c r="Z736" s="143"/>
      <c r="AA736" s="143"/>
      <c r="AB736" s="143"/>
      <c r="AC736" s="143"/>
    </row>
    <row r="737" spans="2:29" x14ac:dyDescent="0.25">
      <c r="B737" s="83">
        <v>715</v>
      </c>
      <c r="C737" s="59" t="s">
        <v>23</v>
      </c>
      <c r="D737" s="61" t="s">
        <v>224</v>
      </c>
      <c r="E737" s="55" t="s">
        <v>421</v>
      </c>
      <c r="F737" s="58" t="s">
        <v>446</v>
      </c>
      <c r="G737" s="88"/>
      <c r="H737" s="88"/>
      <c r="I737" s="92"/>
      <c r="J737" s="88">
        <v>18.143999999999998</v>
      </c>
      <c r="K737" s="88">
        <v>0</v>
      </c>
      <c r="L737" s="88">
        <v>0</v>
      </c>
      <c r="M737" s="88">
        <v>0</v>
      </c>
      <c r="N737" s="88">
        <f t="shared" si="636"/>
        <v>0</v>
      </c>
      <c r="O737" s="88">
        <v>18.143999999999998</v>
      </c>
      <c r="P737" s="88">
        <v>18.143999999999998</v>
      </c>
      <c r="Q737" s="41">
        <f t="shared" si="691"/>
        <v>-18.143999999999998</v>
      </c>
      <c r="R737" s="91">
        <v>115</v>
      </c>
      <c r="S737" s="88">
        <f t="shared" si="649"/>
        <v>0</v>
      </c>
      <c r="T737" s="88">
        <f t="shared" si="650"/>
        <v>2086.56</v>
      </c>
      <c r="U737" s="88">
        <f t="shared" si="651"/>
        <v>2086.56</v>
      </c>
      <c r="V737" s="54" t="s">
        <v>727</v>
      </c>
    </row>
    <row r="738" spans="2:29" s="54" customFormat="1" x14ac:dyDescent="0.25">
      <c r="B738" s="83">
        <v>716</v>
      </c>
      <c r="C738" s="95" t="s">
        <v>7</v>
      </c>
      <c r="D738" s="96" t="s">
        <v>447</v>
      </c>
      <c r="E738" s="97" t="s">
        <v>421</v>
      </c>
      <c r="F738" s="104" t="s">
        <v>446</v>
      </c>
      <c r="G738" s="99"/>
      <c r="H738" s="99"/>
      <c r="I738" s="100"/>
      <c r="J738" s="99">
        <v>0</v>
      </c>
      <c r="K738" s="99"/>
      <c r="L738" s="99"/>
      <c r="M738" s="99"/>
      <c r="N738" s="99">
        <f t="shared" ref="N738" si="692">SUM(L738+M738)</f>
        <v>0</v>
      </c>
      <c r="O738" s="99"/>
      <c r="P738" s="99"/>
      <c r="Q738" s="143"/>
      <c r="R738" s="99">
        <v>115</v>
      </c>
      <c r="S738" s="99">
        <f t="shared" ref="S738" si="693">N738*R738</f>
        <v>0</v>
      </c>
      <c r="T738" s="99">
        <f t="shared" ref="T738" si="694">O738*R738</f>
        <v>0</v>
      </c>
      <c r="U738" s="99">
        <f t="shared" ref="U738" si="695">P738*R738</f>
        <v>0</v>
      </c>
      <c r="V738" s="143"/>
      <c r="W738" s="143"/>
      <c r="X738" s="143"/>
      <c r="Y738" s="143"/>
      <c r="Z738" s="143"/>
      <c r="AA738" s="143"/>
      <c r="AB738" s="143"/>
      <c r="AC738" s="143"/>
    </row>
    <row r="739" spans="2:29" x14ac:dyDescent="0.25">
      <c r="B739" s="135">
        <v>716</v>
      </c>
      <c r="C739" s="95" t="s">
        <v>7</v>
      </c>
      <c r="D739" s="96" t="s">
        <v>191</v>
      </c>
      <c r="E739" s="97" t="s">
        <v>421</v>
      </c>
      <c r="F739" s="104" t="s">
        <v>446</v>
      </c>
      <c r="G739" s="99"/>
      <c r="H739" s="99"/>
      <c r="I739" s="100"/>
      <c r="J739" s="99">
        <v>0</v>
      </c>
      <c r="K739" s="99">
        <v>0</v>
      </c>
      <c r="L739" s="99">
        <v>0</v>
      </c>
      <c r="M739" s="99"/>
      <c r="N739" s="99">
        <f t="shared" si="636"/>
        <v>0</v>
      </c>
      <c r="O739" s="99"/>
      <c r="P739" s="99"/>
      <c r="Q739" s="143"/>
      <c r="R739" s="99">
        <v>115</v>
      </c>
      <c r="S739" s="99">
        <f t="shared" si="649"/>
        <v>0</v>
      </c>
      <c r="T739" s="99">
        <f t="shared" si="650"/>
        <v>0</v>
      </c>
      <c r="U739" s="99">
        <f t="shared" si="651"/>
        <v>0</v>
      </c>
      <c r="V739" s="143"/>
      <c r="W739" s="143"/>
      <c r="X739" s="143"/>
      <c r="Y739" s="143"/>
      <c r="Z739" s="143"/>
      <c r="AA739" s="143"/>
      <c r="AB739" s="143"/>
      <c r="AC739" s="143"/>
    </row>
    <row r="740" spans="2:29" x14ac:dyDescent="0.25">
      <c r="B740" s="83">
        <v>717</v>
      </c>
      <c r="C740" s="32" t="s">
        <v>23</v>
      </c>
      <c r="D740" s="33" t="s">
        <v>56</v>
      </c>
      <c r="E740" s="30" t="s">
        <v>421</v>
      </c>
      <c r="F740" s="58" t="s">
        <v>448</v>
      </c>
      <c r="G740" s="27"/>
      <c r="H740" s="27"/>
      <c r="I740" s="28">
        <v>25</v>
      </c>
      <c r="J740" s="27">
        <v>0</v>
      </c>
      <c r="K740" s="88">
        <v>0</v>
      </c>
      <c r="L740" s="88">
        <v>0</v>
      </c>
      <c r="M740" s="88">
        <v>0</v>
      </c>
      <c r="N740" s="88">
        <f t="shared" si="636"/>
        <v>0</v>
      </c>
      <c r="O740" s="27">
        <v>0</v>
      </c>
      <c r="P740" s="27">
        <v>0</v>
      </c>
      <c r="Q740" s="41">
        <f>N740-O740</f>
        <v>0</v>
      </c>
      <c r="R740" s="91">
        <v>170</v>
      </c>
      <c r="S740" s="88">
        <f t="shared" si="649"/>
        <v>0</v>
      </c>
      <c r="T740" s="88">
        <f t="shared" si="650"/>
        <v>0</v>
      </c>
      <c r="U740" s="88">
        <f t="shared" si="651"/>
        <v>0</v>
      </c>
      <c r="V740" s="54" t="s">
        <v>728</v>
      </c>
    </row>
    <row r="741" spans="2:29" x14ac:dyDescent="0.25">
      <c r="B741" s="83">
        <v>718</v>
      </c>
      <c r="C741" s="110" t="s">
        <v>17</v>
      </c>
      <c r="D741" s="111" t="s">
        <v>449</v>
      </c>
      <c r="E741" s="112" t="s">
        <v>421</v>
      </c>
      <c r="F741" s="117" t="s">
        <v>448</v>
      </c>
      <c r="G741" s="101"/>
      <c r="H741" s="101"/>
      <c r="I741" s="114"/>
      <c r="J741" s="101">
        <v>25.001999999999999</v>
      </c>
      <c r="K741" s="101">
        <v>0</v>
      </c>
      <c r="L741" s="101">
        <v>0</v>
      </c>
      <c r="M741" s="101">
        <v>0</v>
      </c>
      <c r="N741" s="101">
        <f>SUM(L741+M741)</f>
        <v>0</v>
      </c>
      <c r="O741" s="101">
        <v>0</v>
      </c>
      <c r="P741" s="101">
        <v>0</v>
      </c>
      <c r="Q741" s="115"/>
      <c r="R741" s="101">
        <v>180</v>
      </c>
      <c r="S741" s="101">
        <f t="shared" si="649"/>
        <v>0</v>
      </c>
      <c r="T741" s="101">
        <f t="shared" si="650"/>
        <v>0</v>
      </c>
      <c r="U741" s="101">
        <f t="shared" si="651"/>
        <v>0</v>
      </c>
    </row>
    <row r="742" spans="2:29" x14ac:dyDescent="0.25">
      <c r="B742" s="83">
        <v>719</v>
      </c>
      <c r="C742" s="95" t="s">
        <v>7</v>
      </c>
      <c r="D742" s="96" t="s">
        <v>14</v>
      </c>
      <c r="E742" s="97" t="s">
        <v>421</v>
      </c>
      <c r="F742" s="104" t="s">
        <v>448</v>
      </c>
      <c r="G742" s="99"/>
      <c r="H742" s="99"/>
      <c r="I742" s="100"/>
      <c r="J742" s="99">
        <v>0</v>
      </c>
      <c r="K742" s="99"/>
      <c r="L742" s="99"/>
      <c r="M742" s="99"/>
      <c r="N742" s="99">
        <f t="shared" si="636"/>
        <v>0</v>
      </c>
      <c r="O742" s="99"/>
      <c r="P742" s="99"/>
      <c r="Q742" s="143"/>
      <c r="R742" s="99">
        <v>176</v>
      </c>
      <c r="S742" s="99">
        <f t="shared" si="649"/>
        <v>0</v>
      </c>
      <c r="T742" s="99">
        <f t="shared" si="650"/>
        <v>0</v>
      </c>
      <c r="U742" s="99">
        <f t="shared" si="651"/>
        <v>0</v>
      </c>
      <c r="V742" s="143"/>
      <c r="W742" s="143"/>
      <c r="X742" s="143"/>
      <c r="Y742" s="143"/>
      <c r="Z742" s="143"/>
      <c r="AA742" s="143"/>
      <c r="AB742" s="143"/>
      <c r="AC742" s="143"/>
    </row>
    <row r="743" spans="2:29" x14ac:dyDescent="0.25">
      <c r="B743" s="83">
        <v>720</v>
      </c>
      <c r="C743" s="110" t="s">
        <v>17</v>
      </c>
      <c r="D743" s="111" t="s">
        <v>449</v>
      </c>
      <c r="E743" s="112" t="s">
        <v>421</v>
      </c>
      <c r="F743" s="113" t="s">
        <v>450</v>
      </c>
      <c r="G743" s="101"/>
      <c r="H743" s="101"/>
      <c r="I743" s="114">
        <v>15.87</v>
      </c>
      <c r="J743" s="101">
        <v>0</v>
      </c>
      <c r="K743" s="101">
        <v>0</v>
      </c>
      <c r="L743" s="101">
        <v>0</v>
      </c>
      <c r="M743" s="101">
        <v>0</v>
      </c>
      <c r="N743" s="101">
        <f>SUM(L743+M743)</f>
        <v>0</v>
      </c>
      <c r="O743" s="101">
        <v>0</v>
      </c>
      <c r="P743" s="101">
        <v>0</v>
      </c>
      <c r="Q743" s="115"/>
      <c r="R743" s="101">
        <v>156</v>
      </c>
      <c r="S743" s="101">
        <f t="shared" si="649"/>
        <v>0</v>
      </c>
      <c r="T743" s="101">
        <f t="shared" si="650"/>
        <v>0</v>
      </c>
      <c r="U743" s="101">
        <f t="shared" si="651"/>
        <v>0</v>
      </c>
    </row>
    <row r="744" spans="2:29" x14ac:dyDescent="0.25">
      <c r="B744" s="83">
        <v>721</v>
      </c>
      <c r="C744" s="95" t="s">
        <v>7</v>
      </c>
      <c r="D744" s="96" t="s">
        <v>14</v>
      </c>
      <c r="E744" s="97" t="s">
        <v>421</v>
      </c>
      <c r="F744" s="98" t="s">
        <v>450</v>
      </c>
      <c r="G744" s="99"/>
      <c r="H744" s="99"/>
      <c r="I744" s="100"/>
      <c r="J744" s="99">
        <v>0</v>
      </c>
      <c r="K744" s="99"/>
      <c r="L744" s="99"/>
      <c r="M744" s="99"/>
      <c r="N744" s="99">
        <f t="shared" si="636"/>
        <v>0</v>
      </c>
      <c r="O744" s="99"/>
      <c r="P744" s="99">
        <v>16</v>
      </c>
      <c r="Q744" s="143"/>
      <c r="R744" s="99">
        <v>158</v>
      </c>
      <c r="S744" s="99">
        <f t="shared" si="649"/>
        <v>0</v>
      </c>
      <c r="T744" s="99">
        <f t="shared" si="650"/>
        <v>0</v>
      </c>
      <c r="U744" s="99">
        <f t="shared" si="651"/>
        <v>2528</v>
      </c>
      <c r="V744" s="143"/>
      <c r="W744" s="143"/>
      <c r="X744" s="143"/>
      <c r="Y744" s="143"/>
      <c r="Z744" s="143"/>
      <c r="AA744" s="143"/>
      <c r="AB744" s="143"/>
      <c r="AC744" s="143"/>
    </row>
    <row r="745" spans="2:29" x14ac:dyDescent="0.25">
      <c r="B745" s="83">
        <v>722</v>
      </c>
      <c r="C745" s="95" t="s">
        <v>7</v>
      </c>
      <c r="D745" s="96" t="s">
        <v>14</v>
      </c>
      <c r="E745" s="97" t="s">
        <v>421</v>
      </c>
      <c r="F745" s="98" t="s">
        <v>451</v>
      </c>
      <c r="G745" s="99"/>
      <c r="H745" s="99"/>
      <c r="I745" s="100"/>
      <c r="J745" s="99">
        <v>0</v>
      </c>
      <c r="K745" s="99"/>
      <c r="L745" s="99"/>
      <c r="M745" s="99"/>
      <c r="N745" s="99">
        <f t="shared" si="636"/>
        <v>0</v>
      </c>
      <c r="O745" s="99"/>
      <c r="P745" s="99">
        <v>18</v>
      </c>
      <c r="Q745" s="143"/>
      <c r="R745" s="99">
        <v>181</v>
      </c>
      <c r="S745" s="99">
        <f t="shared" si="649"/>
        <v>0</v>
      </c>
      <c r="T745" s="99">
        <f t="shared" si="650"/>
        <v>0</v>
      </c>
      <c r="U745" s="99">
        <f t="shared" si="651"/>
        <v>3258</v>
      </c>
      <c r="V745" s="143"/>
      <c r="W745" s="143"/>
      <c r="X745" s="143"/>
      <c r="Y745" s="143"/>
      <c r="Z745" s="143"/>
      <c r="AA745" s="143"/>
      <c r="AB745" s="143"/>
      <c r="AC745" s="143"/>
    </row>
    <row r="746" spans="2:29" x14ac:dyDescent="0.25">
      <c r="B746" s="83">
        <v>723</v>
      </c>
      <c r="C746" s="110" t="s">
        <v>17</v>
      </c>
      <c r="D746" s="111" t="s">
        <v>449</v>
      </c>
      <c r="E746" s="112" t="s">
        <v>421</v>
      </c>
      <c r="F746" s="113" t="s">
        <v>452</v>
      </c>
      <c r="G746" s="101"/>
      <c r="H746" s="101"/>
      <c r="I746" s="114">
        <v>18.14</v>
      </c>
      <c r="J746" s="101">
        <v>0</v>
      </c>
      <c r="K746" s="101">
        <v>0</v>
      </c>
      <c r="L746" s="101">
        <v>0</v>
      </c>
      <c r="M746" s="101">
        <v>0</v>
      </c>
      <c r="N746" s="101">
        <f>SUM(L746+M746)</f>
        <v>0</v>
      </c>
      <c r="O746" s="101">
        <v>0</v>
      </c>
      <c r="P746" s="101">
        <v>0</v>
      </c>
      <c r="Q746" s="115"/>
      <c r="R746" s="101">
        <v>148</v>
      </c>
      <c r="S746" s="101">
        <f t="shared" si="649"/>
        <v>0</v>
      </c>
      <c r="T746" s="101">
        <f t="shared" si="650"/>
        <v>0</v>
      </c>
      <c r="U746" s="101">
        <f t="shared" si="651"/>
        <v>0</v>
      </c>
    </row>
    <row r="747" spans="2:29" x14ac:dyDescent="0.25">
      <c r="B747" s="83">
        <v>724</v>
      </c>
      <c r="C747" s="59" t="s">
        <v>7</v>
      </c>
      <c r="D747" s="61" t="s">
        <v>132</v>
      </c>
      <c r="E747" s="55" t="s">
        <v>421</v>
      </c>
      <c r="F747" s="57" t="s">
        <v>452</v>
      </c>
      <c r="G747" s="88"/>
      <c r="H747" s="88"/>
      <c r="I747" s="92">
        <v>18.14</v>
      </c>
      <c r="J747" s="88">
        <v>0</v>
      </c>
      <c r="K747" s="88">
        <v>0</v>
      </c>
      <c r="L747" s="88">
        <v>0</v>
      </c>
      <c r="M747" s="88">
        <v>0</v>
      </c>
      <c r="N747" s="88">
        <f t="shared" si="636"/>
        <v>0</v>
      </c>
      <c r="O747" s="88">
        <v>0</v>
      </c>
      <c r="P747" s="88">
        <v>0</v>
      </c>
      <c r="R747" s="88">
        <v>106</v>
      </c>
      <c r="S747" s="88">
        <f t="shared" si="649"/>
        <v>0</v>
      </c>
      <c r="T747" s="88">
        <f t="shared" si="650"/>
        <v>0</v>
      </c>
      <c r="U747" s="88">
        <f t="shared" si="651"/>
        <v>0</v>
      </c>
    </row>
    <row r="748" spans="2:29" x14ac:dyDescent="0.25">
      <c r="B748" s="83">
        <v>725</v>
      </c>
      <c r="C748" s="32" t="s">
        <v>23</v>
      </c>
      <c r="D748" s="33" t="s">
        <v>224</v>
      </c>
      <c r="E748" s="30" t="s">
        <v>421</v>
      </c>
      <c r="F748" s="31" t="s">
        <v>453</v>
      </c>
      <c r="G748" s="27"/>
      <c r="H748" s="27"/>
      <c r="I748" s="28"/>
      <c r="J748" s="27">
        <v>31.751999999999999</v>
      </c>
      <c r="K748" s="88">
        <v>0</v>
      </c>
      <c r="L748" s="88">
        <v>0</v>
      </c>
      <c r="M748" s="88">
        <v>0</v>
      </c>
      <c r="N748" s="88">
        <f t="shared" ref="N748:N767" si="696">SUM(L748+M748)</f>
        <v>0</v>
      </c>
      <c r="O748" s="27">
        <v>15.875999999999999</v>
      </c>
      <c r="P748" s="27">
        <v>31.751999999999999</v>
      </c>
      <c r="Q748" s="41">
        <f t="shared" ref="Q748:Q749" si="697">N748-O748</f>
        <v>-15.875999999999999</v>
      </c>
      <c r="R748" s="125">
        <v>138</v>
      </c>
      <c r="S748" s="88">
        <f t="shared" si="649"/>
        <v>0</v>
      </c>
      <c r="T748" s="88">
        <f t="shared" si="650"/>
        <v>2190.8879999999999</v>
      </c>
      <c r="U748" s="88">
        <f t="shared" si="651"/>
        <v>4381.7759999999998</v>
      </c>
      <c r="V748" s="54" t="s">
        <v>727</v>
      </c>
    </row>
    <row r="749" spans="2:29" x14ac:dyDescent="0.25">
      <c r="B749" s="83">
        <v>726</v>
      </c>
      <c r="C749" s="59" t="s">
        <v>23</v>
      </c>
      <c r="D749" s="61" t="s">
        <v>224</v>
      </c>
      <c r="E749" s="55" t="s">
        <v>421</v>
      </c>
      <c r="F749" s="57" t="s">
        <v>454</v>
      </c>
      <c r="G749" s="88"/>
      <c r="H749" s="88"/>
      <c r="I749" s="92"/>
      <c r="J749" s="88">
        <v>18.143999999999998</v>
      </c>
      <c r="K749" s="88">
        <v>0</v>
      </c>
      <c r="L749" s="88">
        <v>0</v>
      </c>
      <c r="M749" s="88">
        <v>0</v>
      </c>
      <c r="N749" s="88">
        <f t="shared" si="696"/>
        <v>0</v>
      </c>
      <c r="O749" s="88">
        <v>18.143999999999998</v>
      </c>
      <c r="P749" s="88">
        <v>18.143999999999998</v>
      </c>
      <c r="Q749" s="41">
        <f t="shared" si="697"/>
        <v>-18.143999999999998</v>
      </c>
      <c r="R749" s="88">
        <v>281</v>
      </c>
      <c r="S749" s="88">
        <f t="shared" si="649"/>
        <v>0</v>
      </c>
      <c r="T749" s="88">
        <f t="shared" si="650"/>
        <v>5098.4639999999999</v>
      </c>
      <c r="U749" s="88">
        <f t="shared" si="651"/>
        <v>5098.4639999999999</v>
      </c>
      <c r="V749" s="54" t="s">
        <v>727</v>
      </c>
    </row>
    <row r="750" spans="2:29" x14ac:dyDescent="0.25">
      <c r="B750" s="83">
        <v>727</v>
      </c>
      <c r="C750" s="110" t="s">
        <v>17</v>
      </c>
      <c r="D750" s="111" t="s">
        <v>130</v>
      </c>
      <c r="E750" s="112" t="s">
        <v>421</v>
      </c>
      <c r="F750" s="113" t="s">
        <v>454</v>
      </c>
      <c r="G750" s="101"/>
      <c r="H750" s="101"/>
      <c r="I750" s="114">
        <v>18.14</v>
      </c>
      <c r="J750" s="101">
        <v>0</v>
      </c>
      <c r="K750" s="101">
        <v>0</v>
      </c>
      <c r="L750" s="101">
        <v>0</v>
      </c>
      <c r="M750" s="101">
        <v>0</v>
      </c>
      <c r="N750" s="101">
        <f>SUM(L750+M750)</f>
        <v>0</v>
      </c>
      <c r="O750" s="101">
        <v>0</v>
      </c>
      <c r="P750" s="101">
        <v>0</v>
      </c>
      <c r="Q750" s="115"/>
      <c r="R750" s="101">
        <v>307</v>
      </c>
      <c r="S750" s="101">
        <f t="shared" si="649"/>
        <v>0</v>
      </c>
      <c r="T750" s="101">
        <f t="shared" si="650"/>
        <v>0</v>
      </c>
      <c r="U750" s="101">
        <f t="shared" si="651"/>
        <v>0</v>
      </c>
    </row>
    <row r="751" spans="2:29" x14ac:dyDescent="0.25">
      <c r="B751" s="83">
        <v>728</v>
      </c>
      <c r="C751" s="59" t="s">
        <v>7</v>
      </c>
      <c r="D751" s="61" t="s">
        <v>132</v>
      </c>
      <c r="E751" s="55" t="s">
        <v>421</v>
      </c>
      <c r="F751" s="57" t="s">
        <v>455</v>
      </c>
      <c r="G751" s="88"/>
      <c r="H751" s="88">
        <v>18.143999999999998</v>
      </c>
      <c r="I751" s="92">
        <v>0</v>
      </c>
      <c r="J751" s="88">
        <v>0</v>
      </c>
      <c r="K751" s="88">
        <v>0</v>
      </c>
      <c r="L751" s="88">
        <v>0</v>
      </c>
      <c r="M751" s="88">
        <v>0</v>
      </c>
      <c r="N751" s="88">
        <f t="shared" si="696"/>
        <v>0</v>
      </c>
      <c r="O751" s="88">
        <v>0</v>
      </c>
      <c r="P751" s="88">
        <v>0</v>
      </c>
      <c r="R751" s="88">
        <v>280</v>
      </c>
      <c r="S751" s="88">
        <f t="shared" si="649"/>
        <v>0</v>
      </c>
      <c r="T751" s="88">
        <f t="shared" si="650"/>
        <v>0</v>
      </c>
      <c r="U751" s="88">
        <f t="shared" si="651"/>
        <v>0</v>
      </c>
    </row>
    <row r="752" spans="2:29" x14ac:dyDescent="0.25">
      <c r="B752" s="83">
        <v>729</v>
      </c>
      <c r="C752" s="32" t="s">
        <v>7</v>
      </c>
      <c r="D752" s="33" t="s">
        <v>11</v>
      </c>
      <c r="E752" s="30" t="s">
        <v>421</v>
      </c>
      <c r="F752" s="31" t="s">
        <v>456</v>
      </c>
      <c r="G752" s="27"/>
      <c r="H752" s="27"/>
      <c r="I752" s="28">
        <v>18.14</v>
      </c>
      <c r="J752" s="27">
        <v>0</v>
      </c>
      <c r="K752" s="88">
        <v>0</v>
      </c>
      <c r="L752" s="88">
        <v>0</v>
      </c>
      <c r="M752" s="88">
        <v>0</v>
      </c>
      <c r="N752" s="88">
        <f t="shared" si="696"/>
        <v>0</v>
      </c>
      <c r="O752" s="27">
        <v>0</v>
      </c>
      <c r="P752" s="27">
        <v>0</v>
      </c>
      <c r="R752" s="88">
        <v>146</v>
      </c>
      <c r="S752" s="88">
        <f t="shared" si="649"/>
        <v>0</v>
      </c>
      <c r="T752" s="88">
        <f t="shared" si="650"/>
        <v>0</v>
      </c>
      <c r="U752" s="88">
        <f t="shared" si="651"/>
        <v>0</v>
      </c>
    </row>
    <row r="753" spans="2:29" x14ac:dyDescent="0.25">
      <c r="B753" s="83">
        <v>730</v>
      </c>
      <c r="C753" s="59" t="s">
        <v>23</v>
      </c>
      <c r="D753" s="61" t="s">
        <v>261</v>
      </c>
      <c r="E753" s="55" t="s">
        <v>421</v>
      </c>
      <c r="F753" s="57" t="s">
        <v>456</v>
      </c>
      <c r="G753" s="88"/>
      <c r="H753" s="88"/>
      <c r="I753" s="92">
        <v>18.14</v>
      </c>
      <c r="J753" s="88">
        <v>0</v>
      </c>
      <c r="K753" s="88">
        <v>0</v>
      </c>
      <c r="L753" s="88">
        <v>0</v>
      </c>
      <c r="M753" s="88">
        <v>0</v>
      </c>
      <c r="N753" s="88">
        <f t="shared" si="696"/>
        <v>0</v>
      </c>
      <c r="O753" s="88">
        <v>0</v>
      </c>
      <c r="P753" s="88">
        <v>18.143999999999998</v>
      </c>
      <c r="Q753" s="41">
        <f>N753-O753</f>
        <v>0</v>
      </c>
      <c r="R753" s="88">
        <v>126</v>
      </c>
      <c r="S753" s="88">
        <f t="shared" si="649"/>
        <v>0</v>
      </c>
      <c r="T753" s="88">
        <f t="shared" si="650"/>
        <v>0</v>
      </c>
      <c r="U753" s="88">
        <f t="shared" si="651"/>
        <v>2286.1439999999998</v>
      </c>
    </row>
    <row r="754" spans="2:29" x14ac:dyDescent="0.25">
      <c r="B754" s="83">
        <v>731</v>
      </c>
      <c r="C754" s="95" t="s">
        <v>7</v>
      </c>
      <c r="D754" s="96" t="s">
        <v>260</v>
      </c>
      <c r="E754" s="97" t="s">
        <v>421</v>
      </c>
      <c r="F754" s="98" t="s">
        <v>456</v>
      </c>
      <c r="G754" s="99"/>
      <c r="H754" s="99"/>
      <c r="I754" s="100"/>
      <c r="J754" s="99">
        <v>0</v>
      </c>
      <c r="K754" s="99"/>
      <c r="L754" s="99"/>
      <c r="M754" s="99"/>
      <c r="N754" s="99">
        <f t="shared" si="696"/>
        <v>0</v>
      </c>
      <c r="O754" s="99"/>
      <c r="P754" s="99"/>
      <c r="Q754" s="143"/>
      <c r="R754" s="99">
        <v>150</v>
      </c>
      <c r="S754" s="99">
        <f t="shared" si="649"/>
        <v>0</v>
      </c>
      <c r="T754" s="99">
        <f t="shared" si="650"/>
        <v>0</v>
      </c>
      <c r="U754" s="99">
        <f t="shared" si="651"/>
        <v>0</v>
      </c>
      <c r="V754" s="143"/>
      <c r="W754" s="143"/>
      <c r="X754" s="143"/>
      <c r="Y754" s="143"/>
      <c r="Z754" s="143"/>
      <c r="AA754" s="143"/>
      <c r="AB754" s="143"/>
      <c r="AC754" s="143"/>
    </row>
    <row r="755" spans="2:29" x14ac:dyDescent="0.25">
      <c r="B755" s="83">
        <v>732</v>
      </c>
      <c r="C755" s="110" t="s">
        <v>23</v>
      </c>
      <c r="D755" s="111" t="s">
        <v>201</v>
      </c>
      <c r="E755" s="112" t="s">
        <v>421</v>
      </c>
      <c r="F755" s="113" t="s">
        <v>457</v>
      </c>
      <c r="G755" s="101"/>
      <c r="H755" s="101"/>
      <c r="I755" s="114"/>
      <c r="J755" s="101">
        <v>204.119</v>
      </c>
      <c r="K755" s="101">
        <v>0</v>
      </c>
      <c r="L755" s="101">
        <v>0</v>
      </c>
      <c r="M755" s="101">
        <v>0</v>
      </c>
      <c r="N755" s="101">
        <f>SUM(L755+M755)</f>
        <v>0</v>
      </c>
      <c r="O755" s="101">
        <v>204</v>
      </c>
      <c r="P755" s="101">
        <v>204.119</v>
      </c>
      <c r="Q755" s="118">
        <f>N755-O755</f>
        <v>-204</v>
      </c>
      <c r="R755" s="101">
        <v>14</v>
      </c>
      <c r="S755" s="101">
        <f t="shared" si="649"/>
        <v>0</v>
      </c>
      <c r="T755" s="101">
        <f t="shared" si="650"/>
        <v>2856</v>
      </c>
      <c r="U755" s="101">
        <f t="shared" si="651"/>
        <v>2857.6660000000002</v>
      </c>
      <c r="V755" s="1" t="s">
        <v>727</v>
      </c>
    </row>
    <row r="756" spans="2:29" x14ac:dyDescent="0.25">
      <c r="B756" s="83">
        <v>733</v>
      </c>
      <c r="C756" s="59" t="s">
        <v>7</v>
      </c>
      <c r="D756" s="61" t="s">
        <v>264</v>
      </c>
      <c r="E756" s="55" t="s">
        <v>421</v>
      </c>
      <c r="F756" s="58" t="s">
        <v>458</v>
      </c>
      <c r="G756" s="88"/>
      <c r="H756" s="88"/>
      <c r="I756" s="92"/>
      <c r="J756" s="88">
        <v>18.143999999999998</v>
      </c>
      <c r="K756" s="88">
        <v>0</v>
      </c>
      <c r="L756" s="88">
        <v>0</v>
      </c>
      <c r="M756" s="88">
        <v>0</v>
      </c>
      <c r="N756" s="88">
        <f t="shared" si="696"/>
        <v>0</v>
      </c>
      <c r="O756" s="88">
        <v>18</v>
      </c>
      <c r="P756" s="88">
        <v>0</v>
      </c>
      <c r="R756" s="91">
        <v>98</v>
      </c>
      <c r="S756" s="88">
        <f t="shared" si="649"/>
        <v>0</v>
      </c>
      <c r="T756" s="88">
        <f t="shared" si="650"/>
        <v>1764</v>
      </c>
      <c r="U756" s="88">
        <f t="shared" si="651"/>
        <v>0</v>
      </c>
    </row>
    <row r="757" spans="2:29" x14ac:dyDescent="0.25">
      <c r="B757" s="83">
        <v>734</v>
      </c>
      <c r="C757" s="32" t="s">
        <v>7</v>
      </c>
      <c r="D757" s="33" t="s">
        <v>264</v>
      </c>
      <c r="E757" s="30" t="s">
        <v>421</v>
      </c>
      <c r="F757" s="58" t="s">
        <v>459</v>
      </c>
      <c r="G757" s="27"/>
      <c r="H757" s="27"/>
      <c r="I757" s="28"/>
      <c r="J757" s="27">
        <v>24.948</v>
      </c>
      <c r="K757" s="88">
        <v>0</v>
      </c>
      <c r="L757" s="88">
        <v>0</v>
      </c>
      <c r="M757" s="88">
        <v>0</v>
      </c>
      <c r="N757" s="88">
        <f t="shared" si="696"/>
        <v>0</v>
      </c>
      <c r="O757" s="88">
        <v>25</v>
      </c>
      <c r="P757" s="88">
        <v>0</v>
      </c>
      <c r="R757" s="91">
        <v>64</v>
      </c>
      <c r="S757" s="88">
        <f t="shared" si="649"/>
        <v>0</v>
      </c>
      <c r="T757" s="88">
        <f t="shared" si="650"/>
        <v>1600</v>
      </c>
      <c r="U757" s="88">
        <f t="shared" si="651"/>
        <v>0</v>
      </c>
    </row>
    <row r="758" spans="2:29" x14ac:dyDescent="0.25">
      <c r="B758" s="83">
        <v>735</v>
      </c>
      <c r="C758" s="110" t="s">
        <v>17</v>
      </c>
      <c r="D758" s="111" t="s">
        <v>30</v>
      </c>
      <c r="E758" s="112" t="s">
        <v>421</v>
      </c>
      <c r="F758" s="113" t="s">
        <v>460</v>
      </c>
      <c r="G758" s="101"/>
      <c r="H758" s="101">
        <v>15.88</v>
      </c>
      <c r="I758" s="114">
        <v>0</v>
      </c>
      <c r="J758" s="101">
        <v>0</v>
      </c>
      <c r="K758" s="101">
        <v>0</v>
      </c>
      <c r="L758" s="101">
        <v>0</v>
      </c>
      <c r="M758" s="101">
        <v>0</v>
      </c>
      <c r="N758" s="101">
        <f>SUM(L758+M758)</f>
        <v>0</v>
      </c>
      <c r="O758" s="101">
        <v>0</v>
      </c>
      <c r="P758" s="101">
        <v>0</v>
      </c>
      <c r="Q758" s="115"/>
      <c r="R758" s="101">
        <v>376</v>
      </c>
      <c r="S758" s="101">
        <f t="shared" si="649"/>
        <v>0</v>
      </c>
      <c r="T758" s="101">
        <f t="shared" si="650"/>
        <v>0</v>
      </c>
      <c r="U758" s="101">
        <f t="shared" si="651"/>
        <v>0</v>
      </c>
    </row>
    <row r="759" spans="2:29" x14ac:dyDescent="0.25">
      <c r="B759" s="83">
        <v>736</v>
      </c>
      <c r="C759" s="32" t="s">
        <v>7</v>
      </c>
      <c r="D759" s="33" t="s">
        <v>264</v>
      </c>
      <c r="E759" s="30" t="s">
        <v>421</v>
      </c>
      <c r="F759" s="58" t="s">
        <v>461</v>
      </c>
      <c r="G759" s="27"/>
      <c r="H759" s="27"/>
      <c r="I759" s="28"/>
      <c r="J759" s="27">
        <v>25.001999999999999</v>
      </c>
      <c r="K759" s="88">
        <v>0</v>
      </c>
      <c r="L759" s="88">
        <v>0</v>
      </c>
      <c r="M759" s="88">
        <v>0</v>
      </c>
      <c r="N759" s="88">
        <f t="shared" si="696"/>
        <v>0</v>
      </c>
      <c r="O759" s="88">
        <v>25</v>
      </c>
      <c r="P759" s="88">
        <v>0</v>
      </c>
      <c r="R759" s="91">
        <v>56</v>
      </c>
      <c r="S759" s="88">
        <f t="shared" si="649"/>
        <v>0</v>
      </c>
      <c r="T759" s="88">
        <f t="shared" si="650"/>
        <v>1400</v>
      </c>
      <c r="U759" s="88">
        <f t="shared" si="651"/>
        <v>0</v>
      </c>
    </row>
    <row r="760" spans="2:29" x14ac:dyDescent="0.25">
      <c r="B760" s="83">
        <v>737</v>
      </c>
      <c r="C760" s="95" t="s">
        <v>17</v>
      </c>
      <c r="D760" s="96" t="s">
        <v>30</v>
      </c>
      <c r="E760" s="97" t="s">
        <v>421</v>
      </c>
      <c r="F760" s="98" t="s">
        <v>462</v>
      </c>
      <c r="G760" s="99"/>
      <c r="H760" s="99">
        <v>1016.08</v>
      </c>
      <c r="I760" s="100">
        <v>1200.24</v>
      </c>
      <c r="J760" s="99">
        <v>200.04</v>
      </c>
      <c r="K760" s="99"/>
      <c r="L760" s="99"/>
      <c r="M760" s="99"/>
      <c r="N760" s="99">
        <f>SUM(L760+M760)</f>
        <v>0</v>
      </c>
      <c r="O760" s="99">
        <v>400.48</v>
      </c>
      <c r="P760" s="99">
        <v>432</v>
      </c>
      <c r="Q760" s="143"/>
      <c r="R760" s="99">
        <v>46.8</v>
      </c>
      <c r="S760" s="99">
        <f t="shared" si="649"/>
        <v>0</v>
      </c>
      <c r="T760" s="99">
        <f t="shared" si="650"/>
        <v>18742.464</v>
      </c>
      <c r="U760" s="99">
        <f t="shared" si="651"/>
        <v>20217.599999999999</v>
      </c>
      <c r="V760" s="143"/>
      <c r="W760" s="143"/>
      <c r="X760" s="143"/>
      <c r="Y760" s="143"/>
      <c r="Z760" s="143"/>
      <c r="AA760" s="143"/>
      <c r="AB760" s="143"/>
      <c r="AC760" s="143"/>
    </row>
    <row r="761" spans="2:29" x14ac:dyDescent="0.25">
      <c r="B761" s="83">
        <v>738</v>
      </c>
      <c r="C761" s="95" t="s">
        <v>23</v>
      </c>
      <c r="D761" s="96" t="s">
        <v>27</v>
      </c>
      <c r="E761" s="97" t="s">
        <v>421</v>
      </c>
      <c r="F761" s="98" t="s">
        <v>463</v>
      </c>
      <c r="G761" s="99"/>
      <c r="H761" s="99"/>
      <c r="I761" s="100"/>
      <c r="J761" s="99">
        <v>15.875999999999999</v>
      </c>
      <c r="K761" s="99"/>
      <c r="L761" s="99"/>
      <c r="M761" s="99"/>
      <c r="N761" s="99">
        <f t="shared" si="696"/>
        <v>0</v>
      </c>
      <c r="O761" s="99">
        <v>64</v>
      </c>
      <c r="P761" s="99">
        <v>15.875999999999999</v>
      </c>
      <c r="Q761" s="144">
        <f>N761-O761</f>
        <v>-64</v>
      </c>
      <c r="R761" s="99">
        <v>393</v>
      </c>
      <c r="S761" s="99">
        <f t="shared" si="649"/>
        <v>0</v>
      </c>
      <c r="T761" s="99">
        <f t="shared" si="650"/>
        <v>25152</v>
      </c>
      <c r="U761" s="99">
        <f t="shared" si="651"/>
        <v>6239.268</v>
      </c>
      <c r="V761" s="143" t="s">
        <v>727</v>
      </c>
      <c r="W761" s="143"/>
      <c r="X761" s="143"/>
      <c r="Y761" s="143"/>
      <c r="Z761" s="143"/>
      <c r="AA761" s="143"/>
      <c r="AB761" s="143"/>
      <c r="AC761" s="143"/>
    </row>
    <row r="762" spans="2:29" x14ac:dyDescent="0.25">
      <c r="B762" s="83">
        <v>739</v>
      </c>
      <c r="C762" s="110" t="s">
        <v>17</v>
      </c>
      <c r="D762" s="111" t="s">
        <v>30</v>
      </c>
      <c r="E762" s="112" t="s">
        <v>421</v>
      </c>
      <c r="F762" s="113" t="s">
        <v>464</v>
      </c>
      <c r="G762" s="101"/>
      <c r="H762" s="101">
        <v>18.14</v>
      </c>
      <c r="I762" s="114">
        <v>18.14</v>
      </c>
      <c r="J762" s="101">
        <v>0</v>
      </c>
      <c r="K762" s="101">
        <v>0</v>
      </c>
      <c r="L762" s="101">
        <v>0</v>
      </c>
      <c r="M762" s="101">
        <v>0</v>
      </c>
      <c r="N762" s="101">
        <f>SUM(L762+M762)</f>
        <v>0</v>
      </c>
      <c r="O762" s="101">
        <v>0</v>
      </c>
      <c r="P762" s="101">
        <v>0</v>
      </c>
      <c r="Q762" s="115"/>
      <c r="R762" s="101">
        <v>250</v>
      </c>
      <c r="S762" s="101">
        <f t="shared" si="649"/>
        <v>0</v>
      </c>
      <c r="T762" s="101">
        <f t="shared" si="650"/>
        <v>0</v>
      </c>
      <c r="U762" s="101">
        <f t="shared" si="651"/>
        <v>0</v>
      </c>
    </row>
    <row r="763" spans="2:29" x14ac:dyDescent="0.25">
      <c r="B763" s="83">
        <v>740</v>
      </c>
      <c r="C763" s="7" t="s">
        <v>23</v>
      </c>
      <c r="D763" s="8" t="s">
        <v>186</v>
      </c>
      <c r="E763" s="3" t="s">
        <v>465</v>
      </c>
      <c r="F763" s="5" t="s">
        <v>466</v>
      </c>
      <c r="G763" s="19">
        <v>115</v>
      </c>
      <c r="H763" s="21">
        <v>55</v>
      </c>
      <c r="I763" s="23">
        <v>69</v>
      </c>
      <c r="J763" s="25">
        <v>0</v>
      </c>
      <c r="K763" s="88">
        <v>0</v>
      </c>
      <c r="L763" s="88">
        <v>0</v>
      </c>
      <c r="M763" s="88">
        <v>0</v>
      </c>
      <c r="N763" s="88">
        <f t="shared" si="696"/>
        <v>0</v>
      </c>
      <c r="O763" s="27">
        <v>0</v>
      </c>
      <c r="P763" s="27">
        <v>0</v>
      </c>
      <c r="Q763" s="41">
        <f t="shared" ref="Q763:Q764" si="698">N763-O763</f>
        <v>0</v>
      </c>
      <c r="R763" s="91">
        <v>260</v>
      </c>
      <c r="S763" s="88">
        <f t="shared" si="649"/>
        <v>0</v>
      </c>
      <c r="T763" s="88">
        <f t="shared" si="650"/>
        <v>0</v>
      </c>
      <c r="U763" s="88">
        <f t="shared" si="651"/>
        <v>0</v>
      </c>
      <c r="V763" s="1" t="s">
        <v>728</v>
      </c>
    </row>
    <row r="764" spans="2:29" x14ac:dyDescent="0.25">
      <c r="B764" s="83">
        <v>741</v>
      </c>
      <c r="C764" s="32" t="s">
        <v>23</v>
      </c>
      <c r="D764" s="33" t="s">
        <v>186</v>
      </c>
      <c r="E764" s="30" t="s">
        <v>465</v>
      </c>
      <c r="F764" s="31" t="s">
        <v>467</v>
      </c>
      <c r="G764" s="27">
        <v>100</v>
      </c>
      <c r="H764" s="27">
        <v>100</v>
      </c>
      <c r="I764" s="28">
        <v>150</v>
      </c>
      <c r="J764" s="27">
        <v>0</v>
      </c>
      <c r="K764" s="88">
        <v>0</v>
      </c>
      <c r="L764" s="88">
        <v>0</v>
      </c>
      <c r="M764" s="88">
        <v>0</v>
      </c>
      <c r="N764" s="88">
        <f t="shared" si="696"/>
        <v>0</v>
      </c>
      <c r="O764" s="27">
        <v>0</v>
      </c>
      <c r="P764" s="27">
        <v>0</v>
      </c>
      <c r="Q764" s="41">
        <f t="shared" si="698"/>
        <v>0</v>
      </c>
      <c r="R764" s="91">
        <v>639</v>
      </c>
      <c r="S764" s="88">
        <f t="shared" si="649"/>
        <v>0</v>
      </c>
      <c r="T764" s="88">
        <f t="shared" si="650"/>
        <v>0</v>
      </c>
      <c r="U764" s="88">
        <f t="shared" si="651"/>
        <v>0</v>
      </c>
      <c r="V764" s="54" t="s">
        <v>728</v>
      </c>
    </row>
    <row r="765" spans="2:29" x14ac:dyDescent="0.25">
      <c r="B765" s="83">
        <v>742</v>
      </c>
      <c r="C765" s="65" t="s">
        <v>69</v>
      </c>
      <c r="D765" s="66" t="s">
        <v>120</v>
      </c>
      <c r="E765" s="67" t="s">
        <v>465</v>
      </c>
      <c r="F765" s="68" t="s">
        <v>467</v>
      </c>
      <c r="G765" s="89">
        <v>0</v>
      </c>
      <c r="H765" s="89">
        <v>0</v>
      </c>
      <c r="I765" s="93">
        <v>0</v>
      </c>
      <c r="J765" s="89">
        <v>0</v>
      </c>
      <c r="K765" s="89">
        <v>0</v>
      </c>
      <c r="L765" s="89">
        <v>0</v>
      </c>
      <c r="M765" s="89">
        <v>0</v>
      </c>
      <c r="N765" s="89">
        <v>0</v>
      </c>
      <c r="O765" s="89">
        <v>0</v>
      </c>
      <c r="P765" s="89">
        <v>0</v>
      </c>
      <c r="R765" s="89"/>
      <c r="S765" s="89">
        <f t="shared" si="649"/>
        <v>0</v>
      </c>
      <c r="T765" s="89">
        <f t="shared" si="650"/>
        <v>0</v>
      </c>
      <c r="U765" s="89">
        <f t="shared" si="651"/>
        <v>0</v>
      </c>
    </row>
    <row r="766" spans="2:29" x14ac:dyDescent="0.25">
      <c r="B766" s="83">
        <v>743</v>
      </c>
      <c r="C766" s="59" t="s">
        <v>23</v>
      </c>
      <c r="D766" s="61" t="s">
        <v>186</v>
      </c>
      <c r="E766" s="55" t="s">
        <v>465</v>
      </c>
      <c r="F766" s="57" t="s">
        <v>468</v>
      </c>
      <c r="G766" s="88">
        <v>30</v>
      </c>
      <c r="H766" s="88">
        <v>10</v>
      </c>
      <c r="I766" s="92">
        <v>20</v>
      </c>
      <c r="J766" s="88">
        <v>0</v>
      </c>
      <c r="K766" s="88">
        <v>0</v>
      </c>
      <c r="L766" s="88">
        <v>0</v>
      </c>
      <c r="M766" s="88">
        <v>0</v>
      </c>
      <c r="N766" s="88">
        <f t="shared" si="696"/>
        <v>0</v>
      </c>
      <c r="O766" s="88">
        <v>0</v>
      </c>
      <c r="P766" s="88">
        <v>0</v>
      </c>
      <c r="Q766" s="41">
        <f t="shared" ref="Q766:Q768" si="699">N766-O766</f>
        <v>0</v>
      </c>
      <c r="R766" s="91">
        <v>860</v>
      </c>
      <c r="S766" s="88">
        <f t="shared" ref="S766:S769" si="700">N766*R766</f>
        <v>0</v>
      </c>
      <c r="T766" s="88">
        <f t="shared" ref="T766:T769" si="701">O766*R766</f>
        <v>0</v>
      </c>
      <c r="U766" s="88">
        <f t="shared" ref="U766:U769" si="702">P766*R766</f>
        <v>0</v>
      </c>
      <c r="V766" s="54" t="s">
        <v>728</v>
      </c>
    </row>
    <row r="767" spans="2:29" x14ac:dyDescent="0.25">
      <c r="B767" s="83">
        <v>744</v>
      </c>
      <c r="C767" s="7" t="s">
        <v>23</v>
      </c>
      <c r="D767" s="8" t="s">
        <v>186</v>
      </c>
      <c r="E767" s="3" t="s">
        <v>465</v>
      </c>
      <c r="F767" s="31" t="s">
        <v>469</v>
      </c>
      <c r="G767" s="19">
        <v>40</v>
      </c>
      <c r="H767" s="21">
        <v>20</v>
      </c>
      <c r="I767" s="23">
        <v>30</v>
      </c>
      <c r="J767" s="25">
        <v>0</v>
      </c>
      <c r="K767" s="88">
        <v>0</v>
      </c>
      <c r="L767" s="88">
        <v>0</v>
      </c>
      <c r="M767" s="88">
        <v>0</v>
      </c>
      <c r="N767" s="88">
        <f t="shared" si="696"/>
        <v>0</v>
      </c>
      <c r="O767" s="27">
        <v>0</v>
      </c>
      <c r="P767" s="27">
        <v>0</v>
      </c>
      <c r="Q767" s="41">
        <f t="shared" si="699"/>
        <v>0</v>
      </c>
      <c r="R767" s="91">
        <v>1080</v>
      </c>
      <c r="S767" s="88">
        <f t="shared" si="700"/>
        <v>0</v>
      </c>
      <c r="T767" s="88">
        <f t="shared" si="701"/>
        <v>0</v>
      </c>
      <c r="U767" s="88">
        <f t="shared" si="702"/>
        <v>0</v>
      </c>
      <c r="V767" s="54" t="s">
        <v>728</v>
      </c>
    </row>
    <row r="768" spans="2:29" x14ac:dyDescent="0.25">
      <c r="B768" s="83">
        <v>745</v>
      </c>
      <c r="C768" s="110" t="s">
        <v>23</v>
      </c>
      <c r="D768" s="111" t="s">
        <v>186</v>
      </c>
      <c r="E768" s="112" t="s">
        <v>465</v>
      </c>
      <c r="F768" s="113" t="s">
        <v>470</v>
      </c>
      <c r="G768" s="101"/>
      <c r="H768" s="101">
        <v>0</v>
      </c>
      <c r="I768" s="114">
        <v>10</v>
      </c>
      <c r="J768" s="101">
        <v>0</v>
      </c>
      <c r="K768" s="101">
        <v>0</v>
      </c>
      <c r="L768" s="101">
        <v>0</v>
      </c>
      <c r="M768" s="101">
        <v>0</v>
      </c>
      <c r="N768" s="101">
        <f>SUM(L768+M768)</f>
        <v>0</v>
      </c>
      <c r="O768" s="101">
        <v>0</v>
      </c>
      <c r="P768" s="101">
        <v>0</v>
      </c>
      <c r="Q768" s="118">
        <f t="shared" si="699"/>
        <v>0</v>
      </c>
      <c r="R768" s="101">
        <v>480</v>
      </c>
      <c r="S768" s="101">
        <f t="shared" si="700"/>
        <v>0</v>
      </c>
      <c r="T768" s="101">
        <f t="shared" si="701"/>
        <v>0</v>
      </c>
      <c r="U768" s="101">
        <f t="shared" si="702"/>
        <v>0</v>
      </c>
      <c r="V768" s="54" t="s">
        <v>728</v>
      </c>
    </row>
    <row r="769" spans="2:22" x14ac:dyDescent="0.25">
      <c r="B769" s="83">
        <v>746</v>
      </c>
      <c r="C769" s="65" t="s">
        <v>69</v>
      </c>
      <c r="D769" s="66" t="s">
        <v>120</v>
      </c>
      <c r="E769" s="67" t="s">
        <v>465</v>
      </c>
      <c r="F769" s="68" t="s">
        <v>470</v>
      </c>
      <c r="G769" s="89">
        <v>0</v>
      </c>
      <c r="H769" s="89">
        <v>0</v>
      </c>
      <c r="I769" s="93">
        <v>0</v>
      </c>
      <c r="J769" s="89">
        <v>0</v>
      </c>
      <c r="K769" s="89">
        <v>0</v>
      </c>
      <c r="L769" s="89">
        <v>0</v>
      </c>
      <c r="M769" s="89">
        <v>0</v>
      </c>
      <c r="N769" s="89">
        <v>0</v>
      </c>
      <c r="O769" s="89">
        <v>0</v>
      </c>
      <c r="P769" s="89">
        <v>0</v>
      </c>
      <c r="R769" s="89"/>
      <c r="S769" s="89">
        <f t="shared" si="700"/>
        <v>0</v>
      </c>
      <c r="T769" s="89">
        <f t="shared" si="701"/>
        <v>0</v>
      </c>
      <c r="U769" s="89">
        <f t="shared" si="702"/>
        <v>0</v>
      </c>
    </row>
    <row r="770" spans="2:22" x14ac:dyDescent="0.25">
      <c r="B770" s="83">
        <v>747</v>
      </c>
      <c r="C770" s="7" t="s">
        <v>23</v>
      </c>
      <c r="D770" s="8" t="s">
        <v>87</v>
      </c>
      <c r="E770" s="3" t="s">
        <v>465</v>
      </c>
      <c r="F770" s="31" t="s">
        <v>470</v>
      </c>
      <c r="G770" s="19">
        <v>10</v>
      </c>
      <c r="H770" s="21">
        <v>10</v>
      </c>
      <c r="I770" s="23">
        <v>0</v>
      </c>
      <c r="J770" s="25">
        <v>0</v>
      </c>
      <c r="K770" s="88">
        <v>0</v>
      </c>
      <c r="L770" s="88">
        <v>0</v>
      </c>
      <c r="M770" s="88">
        <v>0</v>
      </c>
      <c r="N770" s="88">
        <f t="shared" ref="N770" si="703">SUM(L770+M770)</f>
        <v>0</v>
      </c>
      <c r="O770" s="27">
        <v>0</v>
      </c>
      <c r="P770" s="27">
        <v>0</v>
      </c>
      <c r="Q770" s="41">
        <f>N770-O770</f>
        <v>0</v>
      </c>
      <c r="R770" s="91">
        <v>365</v>
      </c>
      <c r="S770" s="88">
        <f t="shared" ref="S770:S771" si="704">N770*R770</f>
        <v>0</v>
      </c>
      <c r="T770" s="88">
        <f t="shared" ref="T770:T771" si="705">O770*R770</f>
        <v>0</v>
      </c>
      <c r="U770" s="88">
        <f t="shared" ref="U770:U771" si="706">P770*R770</f>
        <v>0</v>
      </c>
      <c r="V770" s="54" t="s">
        <v>728</v>
      </c>
    </row>
    <row r="771" spans="2:22" x14ac:dyDescent="0.25">
      <c r="B771" s="83">
        <v>748</v>
      </c>
      <c r="C771" s="36" t="s">
        <v>69</v>
      </c>
      <c r="D771" s="37" t="s">
        <v>120</v>
      </c>
      <c r="E771" s="38" t="s">
        <v>465</v>
      </c>
      <c r="F771" s="39" t="s">
        <v>471</v>
      </c>
      <c r="G771" s="35">
        <v>0</v>
      </c>
      <c r="H771" s="35">
        <v>0</v>
      </c>
      <c r="I771" s="40">
        <v>0</v>
      </c>
      <c r="J771" s="35">
        <v>0</v>
      </c>
      <c r="K771" s="89">
        <v>0</v>
      </c>
      <c r="L771" s="89">
        <v>0</v>
      </c>
      <c r="M771" s="89">
        <v>0</v>
      </c>
      <c r="N771" s="35">
        <v>0</v>
      </c>
      <c r="O771" s="35">
        <v>0</v>
      </c>
      <c r="P771" s="35">
        <v>0</v>
      </c>
      <c r="R771" s="89"/>
      <c r="S771" s="89">
        <f t="shared" si="704"/>
        <v>0</v>
      </c>
      <c r="T771" s="89">
        <f t="shared" si="705"/>
        <v>0</v>
      </c>
      <c r="U771" s="89">
        <f t="shared" si="706"/>
        <v>0</v>
      </c>
    </row>
    <row r="772" spans="2:22" x14ac:dyDescent="0.25">
      <c r="B772" s="83">
        <v>749</v>
      </c>
      <c r="C772" s="59" t="s">
        <v>23</v>
      </c>
      <c r="D772" s="61" t="s">
        <v>87</v>
      </c>
      <c r="E772" s="55" t="s">
        <v>465</v>
      </c>
      <c r="F772" s="57" t="s">
        <v>471</v>
      </c>
      <c r="G772" s="88">
        <v>10</v>
      </c>
      <c r="H772" s="88">
        <v>4</v>
      </c>
      <c r="I772" s="92">
        <v>0</v>
      </c>
      <c r="J772" s="88">
        <v>0</v>
      </c>
      <c r="K772" s="88">
        <v>0</v>
      </c>
      <c r="L772" s="88">
        <v>0</v>
      </c>
      <c r="M772" s="88">
        <v>0</v>
      </c>
      <c r="N772" s="88">
        <f t="shared" ref="N772" si="707">SUM(L772+M772)</f>
        <v>0</v>
      </c>
      <c r="O772" s="88">
        <v>0</v>
      </c>
      <c r="P772" s="88">
        <v>0</v>
      </c>
      <c r="Q772" s="41">
        <f t="shared" ref="Q772:Q773" si="708">N772-O772</f>
        <v>0</v>
      </c>
      <c r="R772" s="91">
        <v>429</v>
      </c>
      <c r="S772" s="88">
        <f t="shared" ref="S772:S776" si="709">N772*R772</f>
        <v>0</v>
      </c>
      <c r="T772" s="88">
        <f t="shared" ref="T772:T776" si="710">O772*R772</f>
        <v>0</v>
      </c>
      <c r="U772" s="88">
        <f t="shared" ref="U772:U776" si="711">P772*R772</f>
        <v>0</v>
      </c>
      <c r="V772" s="54" t="s">
        <v>728</v>
      </c>
    </row>
    <row r="773" spans="2:22" x14ac:dyDescent="0.25">
      <c r="B773" s="83">
        <v>750</v>
      </c>
      <c r="C773" s="110" t="s">
        <v>23</v>
      </c>
      <c r="D773" s="111" t="s">
        <v>186</v>
      </c>
      <c r="E773" s="112" t="s">
        <v>465</v>
      </c>
      <c r="F773" s="113" t="s">
        <v>472</v>
      </c>
      <c r="G773" s="101">
        <v>30</v>
      </c>
      <c r="H773" s="101">
        <v>30</v>
      </c>
      <c r="I773" s="114">
        <v>20</v>
      </c>
      <c r="J773" s="101">
        <v>0</v>
      </c>
      <c r="K773" s="101">
        <v>0</v>
      </c>
      <c r="L773" s="101">
        <v>0</v>
      </c>
      <c r="M773" s="101">
        <v>0</v>
      </c>
      <c r="N773" s="101">
        <f>SUM(L773+M773)</f>
        <v>0</v>
      </c>
      <c r="O773" s="101">
        <v>0</v>
      </c>
      <c r="P773" s="101">
        <v>0</v>
      </c>
      <c r="Q773" s="118">
        <f t="shared" si="708"/>
        <v>0</v>
      </c>
      <c r="R773" s="101">
        <v>911</v>
      </c>
      <c r="S773" s="101">
        <f t="shared" si="709"/>
        <v>0</v>
      </c>
      <c r="T773" s="101">
        <f t="shared" si="710"/>
        <v>0</v>
      </c>
      <c r="U773" s="101">
        <f t="shared" si="711"/>
        <v>0</v>
      </c>
      <c r="V773" s="54" t="s">
        <v>728</v>
      </c>
    </row>
    <row r="774" spans="2:22" x14ac:dyDescent="0.25">
      <c r="B774" s="83">
        <v>751</v>
      </c>
      <c r="C774" s="65" t="s">
        <v>69</v>
      </c>
      <c r="D774" s="66" t="s">
        <v>120</v>
      </c>
      <c r="E774" s="67" t="s">
        <v>465</v>
      </c>
      <c r="F774" s="68" t="s">
        <v>473</v>
      </c>
      <c r="G774" s="89">
        <v>0</v>
      </c>
      <c r="H774" s="89">
        <v>0</v>
      </c>
      <c r="I774" s="93">
        <v>0</v>
      </c>
      <c r="J774" s="89">
        <v>0</v>
      </c>
      <c r="K774" s="89">
        <v>0</v>
      </c>
      <c r="L774" s="89">
        <v>0</v>
      </c>
      <c r="M774" s="89">
        <v>0</v>
      </c>
      <c r="N774" s="89">
        <v>0</v>
      </c>
      <c r="O774" s="89">
        <v>0</v>
      </c>
      <c r="P774" s="89">
        <v>0</v>
      </c>
      <c r="R774" s="89"/>
      <c r="S774" s="89">
        <f t="shared" si="709"/>
        <v>0</v>
      </c>
      <c r="T774" s="89">
        <f t="shared" si="710"/>
        <v>0</v>
      </c>
      <c r="U774" s="89">
        <f t="shared" si="711"/>
        <v>0</v>
      </c>
    </row>
    <row r="775" spans="2:22" x14ac:dyDescent="0.25">
      <c r="B775" s="83">
        <v>752</v>
      </c>
      <c r="C775" s="65" t="s">
        <v>69</v>
      </c>
      <c r="D775" s="66" t="s">
        <v>120</v>
      </c>
      <c r="E775" s="67" t="s">
        <v>465</v>
      </c>
      <c r="F775" s="68" t="s">
        <v>474</v>
      </c>
      <c r="G775" s="89">
        <v>0</v>
      </c>
      <c r="H775" s="89">
        <v>0</v>
      </c>
      <c r="I775" s="93">
        <v>0</v>
      </c>
      <c r="J775" s="89">
        <v>0</v>
      </c>
      <c r="K775" s="89">
        <v>0</v>
      </c>
      <c r="L775" s="89">
        <v>0</v>
      </c>
      <c r="M775" s="89">
        <v>0</v>
      </c>
      <c r="N775" s="89">
        <v>0</v>
      </c>
      <c r="O775" s="89">
        <v>0</v>
      </c>
      <c r="P775" s="89">
        <v>0</v>
      </c>
      <c r="R775" s="89"/>
      <c r="S775" s="89">
        <f t="shared" si="709"/>
        <v>0</v>
      </c>
      <c r="T775" s="89">
        <f t="shared" si="710"/>
        <v>0</v>
      </c>
      <c r="U775" s="89">
        <f t="shared" si="711"/>
        <v>0</v>
      </c>
    </row>
    <row r="776" spans="2:22" x14ac:dyDescent="0.25">
      <c r="B776" s="83">
        <v>753</v>
      </c>
      <c r="C776" s="65" t="s">
        <v>23</v>
      </c>
      <c r="D776" s="66" t="s">
        <v>186</v>
      </c>
      <c r="E776" s="67" t="s">
        <v>465</v>
      </c>
      <c r="F776" s="68" t="s">
        <v>475</v>
      </c>
      <c r="G776" s="89">
        <v>0</v>
      </c>
      <c r="H776" s="89">
        <v>0</v>
      </c>
      <c r="I776" s="93">
        <v>0</v>
      </c>
      <c r="J776" s="89">
        <v>0</v>
      </c>
      <c r="K776" s="89">
        <v>0</v>
      </c>
      <c r="L776" s="89">
        <v>0</v>
      </c>
      <c r="M776" s="89">
        <v>0</v>
      </c>
      <c r="N776" s="89">
        <v>0</v>
      </c>
      <c r="O776" s="89">
        <v>0</v>
      </c>
      <c r="P776" s="89">
        <v>0</v>
      </c>
      <c r="Q776" s="41">
        <f>N776-O776</f>
        <v>0</v>
      </c>
      <c r="R776" s="89"/>
      <c r="S776" s="89">
        <f t="shared" si="709"/>
        <v>0</v>
      </c>
      <c r="T776" s="89">
        <f t="shared" si="710"/>
        <v>0</v>
      </c>
      <c r="U776" s="89">
        <f t="shared" si="711"/>
        <v>0</v>
      </c>
      <c r="V776" s="54" t="s">
        <v>728</v>
      </c>
    </row>
    <row r="777" spans="2:22" x14ac:dyDescent="0.25">
      <c r="B777" s="83">
        <v>754</v>
      </c>
      <c r="C777" s="59" t="s">
        <v>7</v>
      </c>
      <c r="D777" s="61" t="s">
        <v>35</v>
      </c>
      <c r="E777" s="55" t="s">
        <v>465</v>
      </c>
      <c r="F777" s="57" t="s">
        <v>476</v>
      </c>
      <c r="G777" s="88"/>
      <c r="H777" s="88">
        <v>1</v>
      </c>
      <c r="I777" s="92">
        <v>0</v>
      </c>
      <c r="J777" s="88">
        <v>0</v>
      </c>
      <c r="K777" s="88">
        <v>0</v>
      </c>
      <c r="L777" s="88">
        <v>0</v>
      </c>
      <c r="M777" s="88">
        <v>0</v>
      </c>
      <c r="N777" s="88">
        <f t="shared" ref="N777:N778" si="712">SUM(L777+M777)</f>
        <v>0</v>
      </c>
      <c r="O777" s="88">
        <v>0</v>
      </c>
      <c r="P777" s="88">
        <v>0</v>
      </c>
      <c r="R777" s="88">
        <v>2320</v>
      </c>
      <c r="S777" s="88">
        <f t="shared" ref="S777:S780" si="713">N777*R777</f>
        <v>0</v>
      </c>
      <c r="T777" s="88">
        <f t="shared" ref="T777:T780" si="714">O777*R777</f>
        <v>0</v>
      </c>
      <c r="U777" s="88">
        <f t="shared" ref="U777:U780" si="715">P777*R777</f>
        <v>0</v>
      </c>
    </row>
    <row r="778" spans="2:22" x14ac:dyDescent="0.25">
      <c r="B778" s="83">
        <v>755</v>
      </c>
      <c r="C778" s="59" t="s">
        <v>23</v>
      </c>
      <c r="D778" s="61" t="s">
        <v>186</v>
      </c>
      <c r="E778" s="55" t="s">
        <v>465</v>
      </c>
      <c r="F778" s="57" t="s">
        <v>477</v>
      </c>
      <c r="G778" s="88"/>
      <c r="H778" s="88"/>
      <c r="I778" s="92">
        <v>10</v>
      </c>
      <c r="J778" s="88">
        <v>0</v>
      </c>
      <c r="K778" s="88">
        <v>0</v>
      </c>
      <c r="L778" s="88">
        <v>0</v>
      </c>
      <c r="M778" s="88">
        <v>0</v>
      </c>
      <c r="N778" s="88">
        <f t="shared" si="712"/>
        <v>0</v>
      </c>
      <c r="O778" s="88">
        <v>0</v>
      </c>
      <c r="P778" s="88">
        <v>0</v>
      </c>
      <c r="Q778" s="41">
        <f t="shared" ref="Q778:Q779" si="716">N778-O778</f>
        <v>0</v>
      </c>
      <c r="R778" s="88">
        <v>623</v>
      </c>
      <c r="S778" s="88">
        <f t="shared" si="713"/>
        <v>0</v>
      </c>
      <c r="T778" s="88">
        <f t="shared" si="714"/>
        <v>0</v>
      </c>
      <c r="U778" s="88">
        <f t="shared" si="715"/>
        <v>0</v>
      </c>
      <c r="V778" s="54" t="s">
        <v>728</v>
      </c>
    </row>
    <row r="779" spans="2:22" x14ac:dyDescent="0.25">
      <c r="B779" s="83">
        <v>756</v>
      </c>
      <c r="C779" s="36" t="s">
        <v>23</v>
      </c>
      <c r="D779" s="73" t="s">
        <v>147</v>
      </c>
      <c r="E779" s="38" t="s">
        <v>478</v>
      </c>
      <c r="F779" s="70" t="s">
        <v>479</v>
      </c>
      <c r="G779" s="35">
        <v>0</v>
      </c>
      <c r="H779" s="35">
        <v>0</v>
      </c>
      <c r="I779" s="40">
        <v>0</v>
      </c>
      <c r="J779" s="35">
        <v>0</v>
      </c>
      <c r="K779" s="89">
        <v>0</v>
      </c>
      <c r="L779" s="89">
        <v>0</v>
      </c>
      <c r="M779" s="89">
        <v>0</v>
      </c>
      <c r="N779" s="35">
        <v>0</v>
      </c>
      <c r="O779" s="35">
        <v>0</v>
      </c>
      <c r="P779" s="35">
        <v>0</v>
      </c>
      <c r="Q779" s="41">
        <f t="shared" si="716"/>
        <v>0</v>
      </c>
      <c r="R779" s="89"/>
      <c r="S779" s="89">
        <f t="shared" si="713"/>
        <v>0</v>
      </c>
      <c r="T779" s="89">
        <f t="shared" si="714"/>
        <v>0</v>
      </c>
      <c r="U779" s="89">
        <f t="shared" si="715"/>
        <v>0</v>
      </c>
      <c r="V779" s="54"/>
    </row>
    <row r="780" spans="2:22" x14ac:dyDescent="0.25">
      <c r="B780" s="83">
        <v>757</v>
      </c>
      <c r="C780" s="36" t="s">
        <v>7</v>
      </c>
      <c r="D780" s="73" t="s">
        <v>132</v>
      </c>
      <c r="E780" s="38" t="s">
        <v>478</v>
      </c>
      <c r="F780" s="39" t="s">
        <v>479</v>
      </c>
      <c r="G780" s="35">
        <v>0</v>
      </c>
      <c r="H780" s="35">
        <v>0</v>
      </c>
      <c r="I780" s="40">
        <v>0</v>
      </c>
      <c r="J780" s="35">
        <v>0</v>
      </c>
      <c r="K780" s="89">
        <v>0</v>
      </c>
      <c r="L780" s="89">
        <v>0</v>
      </c>
      <c r="M780" s="89">
        <v>0</v>
      </c>
      <c r="N780" s="35">
        <v>0</v>
      </c>
      <c r="O780" s="35">
        <v>0</v>
      </c>
      <c r="P780" s="35">
        <v>0</v>
      </c>
      <c r="R780" s="89"/>
      <c r="S780" s="89">
        <f t="shared" si="713"/>
        <v>0</v>
      </c>
      <c r="T780" s="89">
        <f t="shared" si="714"/>
        <v>0</v>
      </c>
      <c r="U780" s="89">
        <f t="shared" si="715"/>
        <v>0</v>
      </c>
    </row>
    <row r="781" spans="2:22" x14ac:dyDescent="0.25">
      <c r="B781" s="83">
        <v>758</v>
      </c>
      <c r="C781" s="110" t="s">
        <v>23</v>
      </c>
      <c r="D781" s="119" t="s">
        <v>201</v>
      </c>
      <c r="E781" s="112" t="s">
        <v>478</v>
      </c>
      <c r="F781" s="113" t="s">
        <v>480</v>
      </c>
      <c r="G781" s="101">
        <v>0</v>
      </c>
      <c r="H781" s="101">
        <v>5</v>
      </c>
      <c r="I781" s="114">
        <v>0</v>
      </c>
      <c r="J781" s="101">
        <v>0</v>
      </c>
      <c r="K781" s="101">
        <v>0</v>
      </c>
      <c r="L781" s="101">
        <v>0</v>
      </c>
      <c r="M781" s="101">
        <v>0</v>
      </c>
      <c r="N781" s="101">
        <f>SUM(L781+M781)</f>
        <v>0</v>
      </c>
      <c r="O781" s="101">
        <v>0</v>
      </c>
      <c r="P781" s="101">
        <v>0</v>
      </c>
      <c r="Q781" s="118">
        <f>N781-O781</f>
        <v>0</v>
      </c>
      <c r="R781" s="101">
        <v>1419</v>
      </c>
      <c r="S781" s="101">
        <f t="shared" ref="S781:S785" si="717">N781*R781</f>
        <v>0</v>
      </c>
      <c r="T781" s="101">
        <f t="shared" ref="T781:T785" si="718">O781*R781</f>
        <v>0</v>
      </c>
      <c r="U781" s="101">
        <f t="shared" ref="U781:U785" si="719">P781*R781</f>
        <v>0</v>
      </c>
      <c r="V781" s="1" t="s">
        <v>748</v>
      </c>
    </row>
    <row r="782" spans="2:22" x14ac:dyDescent="0.25">
      <c r="B782" s="83">
        <v>759</v>
      </c>
      <c r="C782" s="84" t="s">
        <v>7</v>
      </c>
      <c r="D782" s="80" t="s">
        <v>43</v>
      </c>
      <c r="E782" s="81" t="s">
        <v>478</v>
      </c>
      <c r="F782" s="82" t="s">
        <v>480</v>
      </c>
      <c r="G782" s="91">
        <v>0</v>
      </c>
      <c r="H782" s="91">
        <v>15</v>
      </c>
      <c r="I782" s="94">
        <v>0</v>
      </c>
      <c r="J782" s="91">
        <v>0</v>
      </c>
      <c r="K782" s="91">
        <v>0</v>
      </c>
      <c r="L782" s="91">
        <v>0</v>
      </c>
      <c r="M782" s="91">
        <v>0</v>
      </c>
      <c r="N782" s="88">
        <f t="shared" ref="N782" si="720">SUM(L782+M782)</f>
        <v>0</v>
      </c>
      <c r="O782" s="91">
        <v>0</v>
      </c>
      <c r="P782" s="91">
        <v>0</v>
      </c>
      <c r="Q782" s="54"/>
      <c r="R782" s="91">
        <v>1419</v>
      </c>
      <c r="S782" s="91">
        <f t="shared" si="717"/>
        <v>0</v>
      </c>
      <c r="T782" s="91">
        <f t="shared" si="718"/>
        <v>0</v>
      </c>
      <c r="U782" s="91">
        <f t="shared" si="719"/>
        <v>0</v>
      </c>
    </row>
    <row r="783" spans="2:22" x14ac:dyDescent="0.25">
      <c r="B783" s="83">
        <v>760</v>
      </c>
      <c r="C783" s="65" t="s">
        <v>7</v>
      </c>
      <c r="D783" s="73" t="s">
        <v>132</v>
      </c>
      <c r="E783" s="67" t="s">
        <v>478</v>
      </c>
      <c r="F783" s="68" t="s">
        <v>480</v>
      </c>
      <c r="G783" s="89">
        <v>0</v>
      </c>
      <c r="H783" s="89">
        <v>0</v>
      </c>
      <c r="I783" s="93">
        <v>0</v>
      </c>
      <c r="J783" s="89">
        <v>0</v>
      </c>
      <c r="K783" s="89">
        <v>0</v>
      </c>
      <c r="L783" s="89">
        <v>0</v>
      </c>
      <c r="M783" s="89">
        <v>0</v>
      </c>
      <c r="N783" s="89">
        <v>0</v>
      </c>
      <c r="O783" s="89">
        <v>0</v>
      </c>
      <c r="P783" s="89">
        <v>0</v>
      </c>
      <c r="R783" s="89"/>
      <c r="S783" s="89">
        <f t="shared" si="717"/>
        <v>0</v>
      </c>
      <c r="T783" s="89">
        <f t="shared" si="718"/>
        <v>0</v>
      </c>
      <c r="U783" s="89">
        <f t="shared" si="719"/>
        <v>0</v>
      </c>
    </row>
    <row r="784" spans="2:22" x14ac:dyDescent="0.25">
      <c r="B784" s="83">
        <v>761</v>
      </c>
      <c r="C784" s="36" t="s">
        <v>7</v>
      </c>
      <c r="D784" s="73" t="s">
        <v>132</v>
      </c>
      <c r="E784" s="38" t="s">
        <v>478</v>
      </c>
      <c r="F784" s="39" t="s">
        <v>481</v>
      </c>
      <c r="G784" s="35">
        <v>0</v>
      </c>
      <c r="H784" s="35">
        <v>0</v>
      </c>
      <c r="I784" s="40">
        <v>0</v>
      </c>
      <c r="J784" s="35">
        <v>0</v>
      </c>
      <c r="K784" s="89">
        <v>0</v>
      </c>
      <c r="L784" s="89">
        <v>0</v>
      </c>
      <c r="M784" s="89">
        <v>0</v>
      </c>
      <c r="N784" s="35">
        <v>0</v>
      </c>
      <c r="O784" s="35">
        <v>0</v>
      </c>
      <c r="P784" s="35">
        <v>0</v>
      </c>
      <c r="R784" s="89"/>
      <c r="S784" s="89">
        <f t="shared" si="717"/>
        <v>0</v>
      </c>
      <c r="T784" s="89">
        <f t="shared" si="718"/>
        <v>0</v>
      </c>
      <c r="U784" s="89">
        <f t="shared" si="719"/>
        <v>0</v>
      </c>
    </row>
    <row r="785" spans="2:29" x14ac:dyDescent="0.25">
      <c r="B785" s="83">
        <v>762</v>
      </c>
      <c r="C785" s="36" t="s">
        <v>7</v>
      </c>
      <c r="D785" s="73" t="s">
        <v>132</v>
      </c>
      <c r="E785" s="38" t="s">
        <v>478</v>
      </c>
      <c r="F785" s="39" t="s">
        <v>482</v>
      </c>
      <c r="G785" s="35">
        <v>0</v>
      </c>
      <c r="H785" s="35">
        <v>0</v>
      </c>
      <c r="I785" s="40">
        <v>0</v>
      </c>
      <c r="J785" s="35">
        <v>0</v>
      </c>
      <c r="K785" s="89">
        <v>0</v>
      </c>
      <c r="L785" s="89">
        <v>0</v>
      </c>
      <c r="M785" s="89">
        <v>0</v>
      </c>
      <c r="N785" s="35">
        <v>0</v>
      </c>
      <c r="O785" s="35">
        <v>0</v>
      </c>
      <c r="P785" s="35">
        <v>0</v>
      </c>
      <c r="R785" s="89"/>
      <c r="S785" s="89">
        <f t="shared" si="717"/>
        <v>0</v>
      </c>
      <c r="T785" s="89">
        <f t="shared" si="718"/>
        <v>0</v>
      </c>
      <c r="U785" s="89">
        <f t="shared" si="719"/>
        <v>0</v>
      </c>
    </row>
    <row r="786" spans="2:29" x14ac:dyDescent="0.25">
      <c r="B786" s="83">
        <v>763</v>
      </c>
      <c r="C786" s="95" t="s">
        <v>23</v>
      </c>
      <c r="D786" s="103" t="s">
        <v>87</v>
      </c>
      <c r="E786" s="97" t="s">
        <v>478</v>
      </c>
      <c r="F786" s="98" t="s">
        <v>482</v>
      </c>
      <c r="G786" s="99"/>
      <c r="H786" s="99"/>
      <c r="I786" s="100">
        <v>1</v>
      </c>
      <c r="J786" s="99">
        <v>0</v>
      </c>
      <c r="K786" s="99"/>
      <c r="L786" s="99"/>
      <c r="M786" s="99"/>
      <c r="N786" s="99">
        <f>SUM(L786+M786)</f>
        <v>0</v>
      </c>
      <c r="O786" s="99"/>
      <c r="P786" s="99">
        <v>1</v>
      </c>
      <c r="Q786" s="144">
        <f>N786-O786</f>
        <v>0</v>
      </c>
      <c r="R786" s="99">
        <v>1700</v>
      </c>
      <c r="S786" s="99">
        <f t="shared" ref="S786:S790" si="721">N786*R786</f>
        <v>0</v>
      </c>
      <c r="T786" s="99">
        <f t="shared" ref="T786:T790" si="722">O786*R786</f>
        <v>0</v>
      </c>
      <c r="U786" s="99">
        <f t="shared" ref="U786:U790" si="723">P786*R786</f>
        <v>1700</v>
      </c>
      <c r="V786" s="143" t="s">
        <v>728</v>
      </c>
      <c r="W786" s="143"/>
      <c r="X786" s="143"/>
      <c r="Y786" s="143"/>
      <c r="Z786" s="143"/>
      <c r="AA786" s="143"/>
      <c r="AB786" s="143"/>
      <c r="AC786" s="143"/>
    </row>
    <row r="787" spans="2:29" x14ac:dyDescent="0.25">
      <c r="B787" s="83">
        <v>764</v>
      </c>
      <c r="C787" s="95" t="s">
        <v>7</v>
      </c>
      <c r="D787" s="103" t="s">
        <v>483</v>
      </c>
      <c r="E787" s="97" t="s">
        <v>478</v>
      </c>
      <c r="F787" s="98" t="s">
        <v>484</v>
      </c>
      <c r="G787" s="99">
        <v>2</v>
      </c>
      <c r="H787" s="99">
        <v>7</v>
      </c>
      <c r="I787" s="100">
        <v>0</v>
      </c>
      <c r="J787" s="99">
        <v>5</v>
      </c>
      <c r="K787" s="99"/>
      <c r="L787" s="99"/>
      <c r="M787" s="99"/>
      <c r="N787" s="99">
        <f t="shared" ref="N787" si="724">SUM(L787+M787)</f>
        <v>0</v>
      </c>
      <c r="O787" s="99">
        <v>5</v>
      </c>
      <c r="P787" s="99">
        <v>5</v>
      </c>
      <c r="Q787" s="143"/>
      <c r="R787" s="99">
        <v>1135</v>
      </c>
      <c r="S787" s="99">
        <f t="shared" si="721"/>
        <v>0</v>
      </c>
      <c r="T787" s="99">
        <f t="shared" si="722"/>
        <v>5675</v>
      </c>
      <c r="U787" s="99">
        <f t="shared" si="723"/>
        <v>5675</v>
      </c>
      <c r="V787" s="143"/>
      <c r="W787" s="143"/>
      <c r="X787" s="143"/>
      <c r="Y787" s="143"/>
      <c r="Z787" s="143"/>
      <c r="AA787" s="143"/>
      <c r="AB787" s="143"/>
      <c r="AC787" s="143"/>
    </row>
    <row r="788" spans="2:29" x14ac:dyDescent="0.25">
      <c r="B788" s="83">
        <v>765</v>
      </c>
      <c r="C788" s="36" t="s">
        <v>23</v>
      </c>
      <c r="D788" s="73" t="s">
        <v>138</v>
      </c>
      <c r="E788" s="38" t="s">
        <v>478</v>
      </c>
      <c r="F788" s="68" t="s">
        <v>484</v>
      </c>
      <c r="G788" s="35">
        <v>0</v>
      </c>
      <c r="H788" s="35">
        <v>0</v>
      </c>
      <c r="I788" s="40">
        <v>0</v>
      </c>
      <c r="J788" s="35">
        <v>0</v>
      </c>
      <c r="K788" s="89">
        <v>0</v>
      </c>
      <c r="L788" s="89">
        <v>0</v>
      </c>
      <c r="M788" s="89">
        <v>0</v>
      </c>
      <c r="N788" s="35">
        <v>0</v>
      </c>
      <c r="O788" s="35">
        <v>0</v>
      </c>
      <c r="P788" s="35">
        <v>0</v>
      </c>
      <c r="Q788" s="41">
        <f>N788-O788</f>
        <v>0</v>
      </c>
      <c r="R788" s="89"/>
      <c r="S788" s="89">
        <f t="shared" si="721"/>
        <v>0</v>
      </c>
      <c r="T788" s="89">
        <f t="shared" si="722"/>
        <v>0</v>
      </c>
      <c r="U788" s="89">
        <f t="shared" si="723"/>
        <v>0</v>
      </c>
    </row>
    <row r="789" spans="2:29" x14ac:dyDescent="0.25">
      <c r="B789" s="83">
        <v>766</v>
      </c>
      <c r="C789" s="65" t="s">
        <v>7</v>
      </c>
      <c r="D789" s="73" t="s">
        <v>168</v>
      </c>
      <c r="E789" s="67" t="s">
        <v>478</v>
      </c>
      <c r="F789" s="68" t="s">
        <v>484</v>
      </c>
      <c r="G789" s="89">
        <v>2</v>
      </c>
      <c r="H789" s="89">
        <v>0</v>
      </c>
      <c r="I789" s="93">
        <v>0</v>
      </c>
      <c r="J789" s="89">
        <v>0</v>
      </c>
      <c r="K789" s="89">
        <v>0</v>
      </c>
      <c r="L789" s="89">
        <v>0</v>
      </c>
      <c r="M789" s="89">
        <v>0</v>
      </c>
      <c r="N789" s="89">
        <v>0</v>
      </c>
      <c r="O789" s="89">
        <v>0</v>
      </c>
      <c r="P789" s="89">
        <v>0</v>
      </c>
      <c r="R789" s="89"/>
      <c r="S789" s="89">
        <f t="shared" si="721"/>
        <v>0</v>
      </c>
      <c r="T789" s="89">
        <f t="shared" si="722"/>
        <v>0</v>
      </c>
      <c r="U789" s="89">
        <f t="shared" si="723"/>
        <v>0</v>
      </c>
    </row>
    <row r="790" spans="2:29" x14ac:dyDescent="0.25">
      <c r="B790" s="83">
        <v>767</v>
      </c>
      <c r="C790" s="65" t="s">
        <v>7</v>
      </c>
      <c r="D790" s="73" t="s">
        <v>132</v>
      </c>
      <c r="E790" s="67" t="s">
        <v>478</v>
      </c>
      <c r="F790" s="68" t="s">
        <v>484</v>
      </c>
      <c r="G790" s="89">
        <v>0</v>
      </c>
      <c r="H790" s="89">
        <v>0</v>
      </c>
      <c r="I790" s="93">
        <v>0</v>
      </c>
      <c r="J790" s="89">
        <v>0</v>
      </c>
      <c r="K790" s="89">
        <v>0</v>
      </c>
      <c r="L790" s="89">
        <v>0</v>
      </c>
      <c r="M790" s="89">
        <v>0</v>
      </c>
      <c r="N790" s="89">
        <v>0</v>
      </c>
      <c r="O790" s="89">
        <v>0</v>
      </c>
      <c r="P790" s="89">
        <v>0</v>
      </c>
      <c r="R790" s="89"/>
      <c r="S790" s="89">
        <f t="shared" si="721"/>
        <v>0</v>
      </c>
      <c r="T790" s="89">
        <f t="shared" si="722"/>
        <v>0</v>
      </c>
      <c r="U790" s="89">
        <f t="shared" si="723"/>
        <v>0</v>
      </c>
    </row>
    <row r="791" spans="2:29" x14ac:dyDescent="0.25">
      <c r="B791" s="83">
        <v>768</v>
      </c>
      <c r="C791" s="110" t="s">
        <v>23</v>
      </c>
      <c r="D791" s="119" t="s">
        <v>229</v>
      </c>
      <c r="E791" s="112" t="s">
        <v>478</v>
      </c>
      <c r="F791" s="113" t="s">
        <v>484</v>
      </c>
      <c r="G791" s="101">
        <v>0</v>
      </c>
      <c r="H791" s="101">
        <v>0</v>
      </c>
      <c r="I791" s="114">
        <v>0</v>
      </c>
      <c r="J791" s="101">
        <v>5</v>
      </c>
      <c r="K791" s="101">
        <v>0</v>
      </c>
      <c r="L791" s="101">
        <v>0</v>
      </c>
      <c r="M791" s="101">
        <v>0</v>
      </c>
      <c r="N791" s="101">
        <f>SUM(L791+M791)</f>
        <v>0</v>
      </c>
      <c r="O791" s="101">
        <v>5</v>
      </c>
      <c r="P791" s="101">
        <v>0</v>
      </c>
      <c r="Q791" s="118">
        <f>N791-O791</f>
        <v>-5</v>
      </c>
      <c r="R791" s="101">
        <v>1025</v>
      </c>
      <c r="S791" s="101">
        <f t="shared" ref="S791:S793" si="725">N791*R791</f>
        <v>0</v>
      </c>
      <c r="T791" s="101">
        <f t="shared" ref="T791:T793" si="726">O791*R791</f>
        <v>5125</v>
      </c>
      <c r="U791" s="101">
        <f t="shared" ref="U791:U793" si="727">P791*R791</f>
        <v>0</v>
      </c>
      <c r="V791" s="1" t="s">
        <v>749</v>
      </c>
    </row>
    <row r="792" spans="2:29" x14ac:dyDescent="0.25">
      <c r="B792" s="83">
        <v>769</v>
      </c>
      <c r="C792" s="65" t="s">
        <v>7</v>
      </c>
      <c r="D792" s="73" t="s">
        <v>90</v>
      </c>
      <c r="E792" s="67" t="s">
        <v>478</v>
      </c>
      <c r="F792" s="74" t="s">
        <v>485</v>
      </c>
      <c r="G792" s="89">
        <v>0</v>
      </c>
      <c r="H792" s="89">
        <v>0</v>
      </c>
      <c r="I792" s="93">
        <v>0</v>
      </c>
      <c r="J792" s="89">
        <v>0</v>
      </c>
      <c r="K792" s="89">
        <v>0</v>
      </c>
      <c r="L792" s="89">
        <v>0</v>
      </c>
      <c r="M792" s="89">
        <v>0</v>
      </c>
      <c r="N792" s="89">
        <v>0</v>
      </c>
      <c r="O792" s="89">
        <v>0</v>
      </c>
      <c r="P792" s="89">
        <v>0</v>
      </c>
      <c r="R792" s="89"/>
      <c r="S792" s="89">
        <f t="shared" si="725"/>
        <v>0</v>
      </c>
      <c r="T792" s="89">
        <f t="shared" si="726"/>
        <v>0</v>
      </c>
      <c r="U792" s="89">
        <f t="shared" si="727"/>
        <v>0</v>
      </c>
    </row>
    <row r="793" spans="2:29" x14ac:dyDescent="0.25">
      <c r="B793" s="83">
        <v>770</v>
      </c>
      <c r="C793" s="36" t="s">
        <v>7</v>
      </c>
      <c r="D793" s="73" t="s">
        <v>260</v>
      </c>
      <c r="E793" s="38" t="s">
        <v>478</v>
      </c>
      <c r="F793" s="68" t="s">
        <v>486</v>
      </c>
      <c r="G793" s="35">
        <v>1</v>
      </c>
      <c r="H793" s="35">
        <v>0</v>
      </c>
      <c r="I793" s="40">
        <v>0</v>
      </c>
      <c r="J793" s="35">
        <v>0</v>
      </c>
      <c r="K793" s="89">
        <v>0</v>
      </c>
      <c r="L793" s="89">
        <v>0</v>
      </c>
      <c r="M793" s="89">
        <v>0</v>
      </c>
      <c r="N793" s="35">
        <v>0</v>
      </c>
      <c r="O793" s="35">
        <v>0</v>
      </c>
      <c r="P793" s="35">
        <v>0</v>
      </c>
      <c r="R793" s="89"/>
      <c r="S793" s="89">
        <f t="shared" si="725"/>
        <v>0</v>
      </c>
      <c r="T793" s="89">
        <f t="shared" si="726"/>
        <v>0</v>
      </c>
      <c r="U793" s="89">
        <f t="shared" si="727"/>
        <v>0</v>
      </c>
    </row>
    <row r="794" spans="2:29" x14ac:dyDescent="0.25">
      <c r="B794" s="83">
        <v>771</v>
      </c>
      <c r="C794" s="110" t="s">
        <v>17</v>
      </c>
      <c r="D794" s="119" t="s">
        <v>130</v>
      </c>
      <c r="E794" s="112" t="s">
        <v>478</v>
      </c>
      <c r="F794" s="113" t="s">
        <v>486</v>
      </c>
      <c r="G794" s="101"/>
      <c r="H794" s="101"/>
      <c r="I794" s="114">
        <v>5</v>
      </c>
      <c r="J794" s="101">
        <v>0</v>
      </c>
      <c r="K794" s="101">
        <v>0</v>
      </c>
      <c r="L794" s="101">
        <v>0</v>
      </c>
      <c r="M794" s="101">
        <v>0</v>
      </c>
      <c r="N794" s="101">
        <f>SUM(L794+M794)</f>
        <v>0</v>
      </c>
      <c r="O794" s="101">
        <v>0</v>
      </c>
      <c r="P794" s="101">
        <v>0</v>
      </c>
      <c r="Q794" s="115"/>
      <c r="R794" s="101">
        <v>1040</v>
      </c>
      <c r="S794" s="101">
        <f t="shared" ref="S794:S799" si="728">N794*R794</f>
        <v>0</v>
      </c>
      <c r="T794" s="101">
        <f t="shared" ref="T794:T799" si="729">O794*R794</f>
        <v>0</v>
      </c>
      <c r="U794" s="101">
        <f t="shared" ref="U794:U799" si="730">P794*R794</f>
        <v>0</v>
      </c>
    </row>
    <row r="795" spans="2:29" x14ac:dyDescent="0.25">
      <c r="B795" s="83">
        <v>772</v>
      </c>
      <c r="C795" s="110" t="s">
        <v>7</v>
      </c>
      <c r="D795" s="80" t="s">
        <v>338</v>
      </c>
      <c r="E795" s="81" t="s">
        <v>478</v>
      </c>
      <c r="F795" s="82" t="s">
        <v>486</v>
      </c>
      <c r="G795" s="91"/>
      <c r="H795" s="91"/>
      <c r="I795" s="94"/>
      <c r="J795" s="91">
        <v>1</v>
      </c>
      <c r="K795" s="91">
        <v>0</v>
      </c>
      <c r="L795" s="91">
        <v>0</v>
      </c>
      <c r="M795" s="91">
        <v>0</v>
      </c>
      <c r="N795" s="88">
        <f t="shared" ref="N795" si="731">SUM(L795+M795)</f>
        <v>0</v>
      </c>
      <c r="O795" s="91">
        <v>1</v>
      </c>
      <c r="P795" s="91">
        <v>0</v>
      </c>
      <c r="Q795" s="54"/>
      <c r="R795" s="91">
        <v>1154</v>
      </c>
      <c r="S795" s="91">
        <f t="shared" si="728"/>
        <v>0</v>
      </c>
      <c r="T795" s="91">
        <f t="shared" si="729"/>
        <v>1154</v>
      </c>
      <c r="U795" s="91">
        <f t="shared" si="730"/>
        <v>0</v>
      </c>
    </row>
    <row r="796" spans="2:29" x14ac:dyDescent="0.25">
      <c r="B796" s="83">
        <v>773</v>
      </c>
      <c r="C796" s="36" t="s">
        <v>23</v>
      </c>
      <c r="D796" s="15" t="s">
        <v>201</v>
      </c>
      <c r="E796" s="38" t="s">
        <v>478</v>
      </c>
      <c r="F796" s="39" t="s">
        <v>487</v>
      </c>
      <c r="G796" s="35">
        <v>0</v>
      </c>
      <c r="H796" s="35">
        <v>0</v>
      </c>
      <c r="I796" s="40">
        <v>0</v>
      </c>
      <c r="J796" s="35">
        <v>0</v>
      </c>
      <c r="K796" s="89">
        <v>0</v>
      </c>
      <c r="L796" s="89">
        <v>0</v>
      </c>
      <c r="M796" s="89">
        <v>0</v>
      </c>
      <c r="N796" s="35">
        <v>0</v>
      </c>
      <c r="O796" s="35">
        <v>0</v>
      </c>
      <c r="P796" s="35">
        <v>0</v>
      </c>
      <c r="Q796" s="41">
        <f>N796-O796</f>
        <v>0</v>
      </c>
      <c r="R796" s="89"/>
      <c r="S796" s="89">
        <f t="shared" si="728"/>
        <v>0</v>
      </c>
      <c r="T796" s="89">
        <f t="shared" si="729"/>
        <v>0</v>
      </c>
      <c r="U796" s="89">
        <f t="shared" si="730"/>
        <v>0</v>
      </c>
    </row>
    <row r="797" spans="2:29" x14ac:dyDescent="0.25">
      <c r="B797" s="83">
        <v>774</v>
      </c>
      <c r="C797" s="36" t="s">
        <v>7</v>
      </c>
      <c r="D797" s="15" t="s">
        <v>35</v>
      </c>
      <c r="E797" s="38" t="s">
        <v>478</v>
      </c>
      <c r="F797" s="39" t="s">
        <v>487</v>
      </c>
      <c r="G797" s="35">
        <v>0</v>
      </c>
      <c r="H797" s="35">
        <v>0</v>
      </c>
      <c r="I797" s="40">
        <v>0</v>
      </c>
      <c r="J797" s="35">
        <v>0</v>
      </c>
      <c r="K797" s="89">
        <v>0</v>
      </c>
      <c r="L797" s="89">
        <v>0</v>
      </c>
      <c r="M797" s="89">
        <v>0</v>
      </c>
      <c r="N797" s="35">
        <v>0</v>
      </c>
      <c r="O797" s="35">
        <v>0</v>
      </c>
      <c r="P797" s="35">
        <v>0</v>
      </c>
      <c r="R797" s="89"/>
      <c r="S797" s="89">
        <f t="shared" si="728"/>
        <v>0</v>
      </c>
      <c r="T797" s="89">
        <f t="shared" si="729"/>
        <v>0</v>
      </c>
      <c r="U797" s="89">
        <f t="shared" si="730"/>
        <v>0</v>
      </c>
    </row>
    <row r="798" spans="2:29" x14ac:dyDescent="0.25">
      <c r="B798" s="83">
        <v>775</v>
      </c>
      <c r="C798" s="36" t="s">
        <v>23</v>
      </c>
      <c r="D798" s="73" t="s">
        <v>59</v>
      </c>
      <c r="E798" s="38" t="s">
        <v>478</v>
      </c>
      <c r="F798" s="68" t="s">
        <v>487</v>
      </c>
      <c r="G798" s="35">
        <v>0</v>
      </c>
      <c r="H798" s="35">
        <v>0</v>
      </c>
      <c r="I798" s="40">
        <v>0</v>
      </c>
      <c r="J798" s="35">
        <v>0</v>
      </c>
      <c r="K798" s="89">
        <v>0</v>
      </c>
      <c r="L798" s="89">
        <v>0</v>
      </c>
      <c r="M798" s="89">
        <v>0</v>
      </c>
      <c r="N798" s="35">
        <v>0</v>
      </c>
      <c r="O798" s="35">
        <v>0</v>
      </c>
      <c r="P798" s="35">
        <v>0</v>
      </c>
      <c r="Q798" s="41">
        <f>N798-O798</f>
        <v>0</v>
      </c>
      <c r="R798" s="89"/>
      <c r="S798" s="89">
        <f t="shared" si="728"/>
        <v>0</v>
      </c>
      <c r="T798" s="89">
        <f t="shared" si="729"/>
        <v>0</v>
      </c>
      <c r="U798" s="89">
        <f t="shared" si="730"/>
        <v>0</v>
      </c>
    </row>
    <row r="799" spans="2:29" x14ac:dyDescent="0.25">
      <c r="B799" s="83">
        <v>776</v>
      </c>
      <c r="C799" s="36" t="s">
        <v>7</v>
      </c>
      <c r="D799" s="15" t="s">
        <v>126</v>
      </c>
      <c r="E799" s="38" t="s">
        <v>478</v>
      </c>
      <c r="F799" s="39" t="s">
        <v>487</v>
      </c>
      <c r="G799" s="35">
        <v>0</v>
      </c>
      <c r="H799" s="35">
        <v>0</v>
      </c>
      <c r="I799" s="40">
        <v>0</v>
      </c>
      <c r="J799" s="35">
        <v>0</v>
      </c>
      <c r="K799" s="89">
        <v>0</v>
      </c>
      <c r="L799" s="89">
        <v>0</v>
      </c>
      <c r="M799" s="89">
        <v>0</v>
      </c>
      <c r="N799" s="35">
        <v>0</v>
      </c>
      <c r="O799" s="35">
        <v>0</v>
      </c>
      <c r="P799" s="35">
        <v>0</v>
      </c>
      <c r="R799" s="89"/>
      <c r="S799" s="89">
        <f t="shared" si="728"/>
        <v>0</v>
      </c>
      <c r="T799" s="89">
        <f t="shared" si="729"/>
        <v>0</v>
      </c>
      <c r="U799" s="89">
        <f t="shared" si="730"/>
        <v>0</v>
      </c>
    </row>
    <row r="800" spans="2:29" x14ac:dyDescent="0.25">
      <c r="B800" s="83">
        <v>777</v>
      </c>
      <c r="C800" s="65" t="s">
        <v>23</v>
      </c>
      <c r="D800" s="66" t="s">
        <v>488</v>
      </c>
      <c r="E800" s="67" t="s">
        <v>478</v>
      </c>
      <c r="F800" s="68" t="s">
        <v>487</v>
      </c>
      <c r="G800" s="89"/>
      <c r="H800" s="89">
        <v>5</v>
      </c>
      <c r="I800" s="93">
        <v>0</v>
      </c>
      <c r="J800" s="89">
        <v>0</v>
      </c>
      <c r="K800" s="89">
        <v>0</v>
      </c>
      <c r="L800" s="89">
        <v>0</v>
      </c>
      <c r="M800" s="89">
        <v>0</v>
      </c>
      <c r="N800" s="89">
        <v>0</v>
      </c>
      <c r="O800" s="89">
        <v>0</v>
      </c>
      <c r="P800" s="89">
        <v>0</v>
      </c>
      <c r="Q800" s="41">
        <f t="shared" ref="Q800:Q801" si="732">N800-O800</f>
        <v>0</v>
      </c>
      <c r="R800" s="89">
        <v>1400</v>
      </c>
      <c r="S800" s="89">
        <f t="shared" ref="S800:S809" si="733">N800*R800</f>
        <v>0</v>
      </c>
      <c r="T800" s="89">
        <f t="shared" ref="T800:T809" si="734">O800*R800</f>
        <v>0</v>
      </c>
      <c r="U800" s="89">
        <f t="shared" ref="U800:U809" si="735">P800*R800</f>
        <v>0</v>
      </c>
    </row>
    <row r="801" spans="2:29" x14ac:dyDescent="0.25">
      <c r="B801" s="83">
        <v>778</v>
      </c>
      <c r="C801" s="36" t="s">
        <v>23</v>
      </c>
      <c r="D801" s="73" t="s">
        <v>489</v>
      </c>
      <c r="E801" s="38" t="s">
        <v>478</v>
      </c>
      <c r="F801" s="39" t="s">
        <v>487</v>
      </c>
      <c r="G801" s="35">
        <v>5</v>
      </c>
      <c r="H801" s="35">
        <v>0</v>
      </c>
      <c r="I801" s="40">
        <v>0</v>
      </c>
      <c r="J801" s="35">
        <v>0</v>
      </c>
      <c r="K801" s="89">
        <v>0</v>
      </c>
      <c r="L801" s="89">
        <v>0</v>
      </c>
      <c r="M801" s="89">
        <v>0</v>
      </c>
      <c r="N801" s="35">
        <v>0</v>
      </c>
      <c r="O801" s="35">
        <v>0</v>
      </c>
      <c r="P801" s="35">
        <v>0</v>
      </c>
      <c r="Q801" s="41">
        <f t="shared" si="732"/>
        <v>0</v>
      </c>
      <c r="R801" s="89"/>
      <c r="S801" s="89">
        <f t="shared" si="733"/>
        <v>0</v>
      </c>
      <c r="T801" s="89">
        <f t="shared" si="734"/>
        <v>0</v>
      </c>
      <c r="U801" s="89">
        <f t="shared" si="735"/>
        <v>0</v>
      </c>
    </row>
    <row r="802" spans="2:29" x14ac:dyDescent="0.25">
      <c r="B802" s="83">
        <v>779</v>
      </c>
      <c r="C802" s="65" t="s">
        <v>7</v>
      </c>
      <c r="D802" s="73" t="s">
        <v>132</v>
      </c>
      <c r="E802" s="67" t="s">
        <v>478</v>
      </c>
      <c r="F802" s="68" t="s">
        <v>487</v>
      </c>
      <c r="G802" s="89">
        <v>0</v>
      </c>
      <c r="H802" s="89">
        <v>0</v>
      </c>
      <c r="I802" s="93">
        <v>0</v>
      </c>
      <c r="J802" s="89">
        <v>0</v>
      </c>
      <c r="K802" s="89">
        <v>0</v>
      </c>
      <c r="L802" s="89">
        <v>0</v>
      </c>
      <c r="M802" s="89">
        <v>0</v>
      </c>
      <c r="N802" s="89">
        <v>0</v>
      </c>
      <c r="O802" s="89">
        <v>0</v>
      </c>
      <c r="P802" s="89">
        <v>0</v>
      </c>
      <c r="R802" s="89"/>
      <c r="S802" s="89">
        <f t="shared" si="733"/>
        <v>0</v>
      </c>
      <c r="T802" s="89">
        <f t="shared" si="734"/>
        <v>0</v>
      </c>
      <c r="U802" s="89">
        <f t="shared" si="735"/>
        <v>0</v>
      </c>
    </row>
    <row r="803" spans="2:29" x14ac:dyDescent="0.25">
      <c r="B803" s="83">
        <v>780</v>
      </c>
      <c r="C803" s="65" t="s">
        <v>23</v>
      </c>
      <c r="D803" s="73" t="s">
        <v>308</v>
      </c>
      <c r="E803" s="67" t="s">
        <v>478</v>
      </c>
      <c r="F803" s="68" t="s">
        <v>487</v>
      </c>
      <c r="G803" s="89">
        <v>0</v>
      </c>
      <c r="H803" s="89">
        <v>0</v>
      </c>
      <c r="I803" s="93">
        <v>0</v>
      </c>
      <c r="J803" s="89">
        <v>0</v>
      </c>
      <c r="K803" s="89">
        <v>0</v>
      </c>
      <c r="L803" s="89">
        <v>0</v>
      </c>
      <c r="M803" s="89">
        <v>0</v>
      </c>
      <c r="N803" s="89">
        <v>0</v>
      </c>
      <c r="O803" s="89">
        <v>0</v>
      </c>
      <c r="P803" s="89">
        <v>0</v>
      </c>
      <c r="Q803" s="41">
        <f t="shared" ref="Q803:Q805" si="736">N803-O803</f>
        <v>0</v>
      </c>
      <c r="R803" s="89"/>
      <c r="S803" s="89">
        <f t="shared" si="733"/>
        <v>0</v>
      </c>
      <c r="T803" s="89">
        <f t="shared" si="734"/>
        <v>0</v>
      </c>
      <c r="U803" s="89">
        <f t="shared" si="735"/>
        <v>0</v>
      </c>
    </row>
    <row r="804" spans="2:29" x14ac:dyDescent="0.25">
      <c r="B804" s="83">
        <v>781</v>
      </c>
      <c r="C804" s="65" t="s">
        <v>23</v>
      </c>
      <c r="D804" s="73" t="s">
        <v>280</v>
      </c>
      <c r="E804" s="67" t="s">
        <v>478</v>
      </c>
      <c r="F804" s="68" t="s">
        <v>490</v>
      </c>
      <c r="G804" s="89">
        <v>0</v>
      </c>
      <c r="H804" s="89">
        <v>0</v>
      </c>
      <c r="I804" s="93">
        <v>0</v>
      </c>
      <c r="J804" s="89">
        <v>0</v>
      </c>
      <c r="K804" s="89">
        <v>0</v>
      </c>
      <c r="L804" s="89">
        <v>0</v>
      </c>
      <c r="M804" s="89">
        <v>0</v>
      </c>
      <c r="N804" s="89">
        <v>0</v>
      </c>
      <c r="O804" s="89">
        <v>0</v>
      </c>
      <c r="P804" s="89">
        <v>0</v>
      </c>
      <c r="Q804" s="41">
        <f t="shared" si="736"/>
        <v>0</v>
      </c>
      <c r="R804" s="89"/>
      <c r="S804" s="89">
        <f t="shared" si="733"/>
        <v>0</v>
      </c>
      <c r="T804" s="89">
        <f t="shared" si="734"/>
        <v>0</v>
      </c>
      <c r="U804" s="89">
        <f t="shared" si="735"/>
        <v>0</v>
      </c>
    </row>
    <row r="805" spans="2:29" x14ac:dyDescent="0.25">
      <c r="B805" s="83">
        <v>782</v>
      </c>
      <c r="C805" s="65" t="s">
        <v>23</v>
      </c>
      <c r="D805" s="73" t="s">
        <v>333</v>
      </c>
      <c r="E805" s="67" t="s">
        <v>478</v>
      </c>
      <c r="F805" s="68" t="s">
        <v>491</v>
      </c>
      <c r="G805" s="89">
        <v>0</v>
      </c>
      <c r="H805" s="89">
        <v>0</v>
      </c>
      <c r="I805" s="93">
        <v>0</v>
      </c>
      <c r="J805" s="89">
        <v>0</v>
      </c>
      <c r="K805" s="89">
        <v>0</v>
      </c>
      <c r="L805" s="89">
        <v>0</v>
      </c>
      <c r="M805" s="89">
        <v>0</v>
      </c>
      <c r="N805" s="89">
        <v>0</v>
      </c>
      <c r="O805" s="89">
        <v>0</v>
      </c>
      <c r="P805" s="89">
        <v>0</v>
      </c>
      <c r="Q805" s="41">
        <f t="shared" si="736"/>
        <v>0</v>
      </c>
      <c r="R805" s="89"/>
      <c r="S805" s="89">
        <f t="shared" si="733"/>
        <v>0</v>
      </c>
      <c r="T805" s="89">
        <f t="shared" si="734"/>
        <v>0</v>
      </c>
      <c r="U805" s="89">
        <f t="shared" si="735"/>
        <v>0</v>
      </c>
    </row>
    <row r="806" spans="2:29" x14ac:dyDescent="0.25">
      <c r="B806" s="83">
        <v>783</v>
      </c>
      <c r="C806" s="36" t="s">
        <v>7</v>
      </c>
      <c r="D806" s="15" t="s">
        <v>132</v>
      </c>
      <c r="E806" s="38" t="s">
        <v>478</v>
      </c>
      <c r="F806" s="39" t="s">
        <v>491</v>
      </c>
      <c r="G806" s="35">
        <v>0</v>
      </c>
      <c r="H806" s="35">
        <v>0</v>
      </c>
      <c r="I806" s="40">
        <v>0</v>
      </c>
      <c r="J806" s="35">
        <v>0</v>
      </c>
      <c r="K806" s="89">
        <v>0</v>
      </c>
      <c r="L806" s="89">
        <v>0</v>
      </c>
      <c r="M806" s="89">
        <v>0</v>
      </c>
      <c r="N806" s="35">
        <v>0</v>
      </c>
      <c r="O806" s="35">
        <v>0</v>
      </c>
      <c r="P806" s="35">
        <v>0</v>
      </c>
      <c r="R806" s="89"/>
      <c r="S806" s="89">
        <f t="shared" si="733"/>
        <v>0</v>
      </c>
      <c r="T806" s="89">
        <f t="shared" si="734"/>
        <v>0</v>
      </c>
      <c r="U806" s="89">
        <f t="shared" si="735"/>
        <v>0</v>
      </c>
    </row>
    <row r="807" spans="2:29" x14ac:dyDescent="0.25">
      <c r="B807" s="83">
        <v>784</v>
      </c>
      <c r="C807" s="65" t="s">
        <v>23</v>
      </c>
      <c r="D807" s="73" t="s">
        <v>308</v>
      </c>
      <c r="E807" s="67" t="s">
        <v>478</v>
      </c>
      <c r="F807" s="68" t="s">
        <v>491</v>
      </c>
      <c r="G807" s="89">
        <v>0</v>
      </c>
      <c r="H807" s="89">
        <v>0</v>
      </c>
      <c r="I807" s="93">
        <v>0</v>
      </c>
      <c r="J807" s="89">
        <v>0</v>
      </c>
      <c r="K807" s="89">
        <v>0</v>
      </c>
      <c r="L807" s="89">
        <v>0</v>
      </c>
      <c r="M807" s="89">
        <v>0</v>
      </c>
      <c r="N807" s="89">
        <v>0</v>
      </c>
      <c r="O807" s="89">
        <v>0</v>
      </c>
      <c r="P807" s="89">
        <v>0</v>
      </c>
      <c r="Q807" s="41">
        <f>N807-O807</f>
        <v>0</v>
      </c>
      <c r="R807" s="89"/>
      <c r="S807" s="89">
        <f t="shared" si="733"/>
        <v>0</v>
      </c>
      <c r="T807" s="89">
        <f t="shared" si="734"/>
        <v>0</v>
      </c>
      <c r="U807" s="89">
        <f t="shared" si="735"/>
        <v>0</v>
      </c>
    </row>
    <row r="808" spans="2:29" x14ac:dyDescent="0.25">
      <c r="B808" s="83">
        <v>785</v>
      </c>
      <c r="C808" s="65" t="s">
        <v>7</v>
      </c>
      <c r="D808" s="73" t="s">
        <v>63</v>
      </c>
      <c r="E808" s="67" t="s">
        <v>478</v>
      </c>
      <c r="F808" s="68" t="s">
        <v>492</v>
      </c>
      <c r="G808" s="89">
        <v>1</v>
      </c>
      <c r="H808" s="89">
        <v>0</v>
      </c>
      <c r="I808" s="93">
        <v>0</v>
      </c>
      <c r="J808" s="89">
        <v>0</v>
      </c>
      <c r="K808" s="89">
        <v>0</v>
      </c>
      <c r="L808" s="89">
        <v>0</v>
      </c>
      <c r="M808" s="89">
        <v>0</v>
      </c>
      <c r="N808" s="89">
        <v>0</v>
      </c>
      <c r="O808" s="89">
        <v>0</v>
      </c>
      <c r="P808" s="89">
        <v>0</v>
      </c>
      <c r="R808" s="89"/>
      <c r="S808" s="89">
        <f t="shared" si="733"/>
        <v>0</v>
      </c>
      <c r="T808" s="89">
        <f t="shared" si="734"/>
        <v>0</v>
      </c>
      <c r="U808" s="89">
        <f t="shared" si="735"/>
        <v>0</v>
      </c>
    </row>
    <row r="809" spans="2:29" x14ac:dyDescent="0.25">
      <c r="B809" s="83">
        <v>786</v>
      </c>
      <c r="C809" s="36" t="s">
        <v>17</v>
      </c>
      <c r="D809" s="15" t="s">
        <v>493</v>
      </c>
      <c r="E809" s="38" t="s">
        <v>494</v>
      </c>
      <c r="F809" s="39" t="s">
        <v>495</v>
      </c>
      <c r="G809" s="35">
        <v>0</v>
      </c>
      <c r="H809" s="35">
        <v>0</v>
      </c>
      <c r="I809" s="40">
        <v>0</v>
      </c>
      <c r="J809" s="35">
        <v>0</v>
      </c>
      <c r="K809" s="89">
        <v>0</v>
      </c>
      <c r="L809" s="89">
        <v>0</v>
      </c>
      <c r="M809" s="89">
        <v>0</v>
      </c>
      <c r="N809" s="35">
        <v>0</v>
      </c>
      <c r="O809" s="35">
        <v>0</v>
      </c>
      <c r="P809" s="35">
        <v>0</v>
      </c>
      <c r="R809" s="89"/>
      <c r="S809" s="89">
        <f t="shared" si="733"/>
        <v>0</v>
      </c>
      <c r="T809" s="89">
        <f t="shared" si="734"/>
        <v>0</v>
      </c>
      <c r="U809" s="89">
        <f t="shared" si="735"/>
        <v>0</v>
      </c>
    </row>
    <row r="810" spans="2:29" x14ac:dyDescent="0.25">
      <c r="B810" s="83">
        <v>787</v>
      </c>
      <c r="C810" s="32" t="s">
        <v>23</v>
      </c>
      <c r="D810" s="34" t="s">
        <v>78</v>
      </c>
      <c r="E810" s="30" t="s">
        <v>496</v>
      </c>
      <c r="F810" s="31" t="s">
        <v>497</v>
      </c>
      <c r="G810" s="27">
        <v>255</v>
      </c>
      <c r="H810" s="27">
        <v>339.27</v>
      </c>
      <c r="I810" s="28">
        <v>240</v>
      </c>
      <c r="J810" s="27">
        <v>150</v>
      </c>
      <c r="K810" s="88">
        <v>0</v>
      </c>
      <c r="L810" s="88">
        <v>0</v>
      </c>
      <c r="M810" s="88">
        <v>0</v>
      </c>
      <c r="N810" s="88">
        <f t="shared" ref="N810:N812" si="737">SUM(L810+M810)</f>
        <v>0</v>
      </c>
      <c r="O810" s="27">
        <v>0</v>
      </c>
      <c r="P810" s="27">
        <v>0</v>
      </c>
      <c r="Q810" s="41">
        <f t="shared" ref="Q810:Q813" si="738">N810-O810</f>
        <v>0</v>
      </c>
      <c r="R810" s="91">
        <v>395</v>
      </c>
      <c r="S810" s="88">
        <f t="shared" ref="S810:S813" si="739">N810*R810</f>
        <v>0</v>
      </c>
      <c r="T810" s="88">
        <f t="shared" ref="T810:T813" si="740">O810*R810</f>
        <v>0</v>
      </c>
      <c r="U810" s="88">
        <f t="shared" ref="U810:U813" si="741">P810*R810</f>
        <v>0</v>
      </c>
      <c r="V810" s="1" t="s">
        <v>729</v>
      </c>
    </row>
    <row r="811" spans="2:29" x14ac:dyDescent="0.25">
      <c r="B811" s="83">
        <v>788</v>
      </c>
      <c r="C811" s="32" t="s">
        <v>23</v>
      </c>
      <c r="D811" s="33" t="s">
        <v>154</v>
      </c>
      <c r="E811" s="30" t="s">
        <v>496</v>
      </c>
      <c r="F811" s="31" t="s">
        <v>498</v>
      </c>
      <c r="G811" s="27">
        <v>15</v>
      </c>
      <c r="H811" s="27">
        <v>15</v>
      </c>
      <c r="I811" s="28">
        <v>10</v>
      </c>
      <c r="J811" s="27">
        <v>10</v>
      </c>
      <c r="K811" s="88">
        <v>0</v>
      </c>
      <c r="L811" s="88">
        <v>0</v>
      </c>
      <c r="M811" s="88">
        <v>0</v>
      </c>
      <c r="N811" s="88">
        <f t="shared" si="737"/>
        <v>0</v>
      </c>
      <c r="O811" s="27">
        <v>10</v>
      </c>
      <c r="P811" s="27">
        <v>10</v>
      </c>
      <c r="Q811" s="41">
        <f t="shared" si="738"/>
        <v>-10</v>
      </c>
      <c r="R811" s="91">
        <v>517</v>
      </c>
      <c r="S811" s="88">
        <f t="shared" si="739"/>
        <v>0</v>
      </c>
      <c r="T811" s="88">
        <f t="shared" si="740"/>
        <v>5170</v>
      </c>
      <c r="U811" s="88">
        <f t="shared" si="741"/>
        <v>5170</v>
      </c>
      <c r="V811" s="1" t="s">
        <v>750</v>
      </c>
    </row>
    <row r="812" spans="2:29" s="54" customFormat="1" x14ac:dyDescent="0.25">
      <c r="B812" s="83">
        <v>789</v>
      </c>
      <c r="C812" s="95" t="s">
        <v>23</v>
      </c>
      <c r="D812" s="96" t="s">
        <v>154</v>
      </c>
      <c r="E812" s="97" t="s">
        <v>421</v>
      </c>
      <c r="F812" s="98" t="s">
        <v>714</v>
      </c>
      <c r="G812" s="99">
        <v>15</v>
      </c>
      <c r="H812" s="99">
        <v>15</v>
      </c>
      <c r="I812" s="100">
        <v>10</v>
      </c>
      <c r="J812" s="99">
        <v>10</v>
      </c>
      <c r="K812" s="99"/>
      <c r="L812" s="99"/>
      <c r="M812" s="99"/>
      <c r="N812" s="99">
        <f t="shared" si="737"/>
        <v>0</v>
      </c>
      <c r="O812" s="99"/>
      <c r="P812" s="99"/>
      <c r="Q812" s="144">
        <f t="shared" ref="Q812" si="742">N812-O812</f>
        <v>0</v>
      </c>
      <c r="R812" s="99">
        <v>285.00137779002478</v>
      </c>
      <c r="S812" s="99">
        <f t="shared" ref="S812" si="743">N812*R812</f>
        <v>0</v>
      </c>
      <c r="T812" s="99">
        <f t="shared" ref="T812" si="744">O812*R812</f>
        <v>0</v>
      </c>
      <c r="U812" s="99">
        <f t="shared" ref="U812" si="745">P812*R812</f>
        <v>0</v>
      </c>
      <c r="V812" s="143" t="s">
        <v>750</v>
      </c>
      <c r="W812" s="143"/>
      <c r="X812" s="143"/>
      <c r="Y812" s="143"/>
      <c r="Z812" s="143"/>
      <c r="AA812" s="143"/>
      <c r="AB812" s="143"/>
      <c r="AC812" s="143"/>
    </row>
    <row r="813" spans="2:29" x14ac:dyDescent="0.25">
      <c r="B813" s="83">
        <v>790</v>
      </c>
      <c r="C813" s="65" t="s">
        <v>23</v>
      </c>
      <c r="D813" s="73" t="s">
        <v>154</v>
      </c>
      <c r="E813" s="67" t="s">
        <v>496</v>
      </c>
      <c r="F813" s="68" t="s">
        <v>499</v>
      </c>
      <c r="G813" s="89">
        <v>5</v>
      </c>
      <c r="H813" s="89">
        <v>0</v>
      </c>
      <c r="I813" s="93">
        <v>0</v>
      </c>
      <c r="J813" s="89">
        <v>0</v>
      </c>
      <c r="K813" s="89">
        <v>0</v>
      </c>
      <c r="L813" s="89">
        <v>0</v>
      </c>
      <c r="M813" s="89">
        <v>0</v>
      </c>
      <c r="N813" s="89">
        <v>0</v>
      </c>
      <c r="O813" s="89">
        <v>0</v>
      </c>
      <c r="P813" s="89">
        <v>0</v>
      </c>
      <c r="Q813" s="41">
        <f t="shared" si="738"/>
        <v>0</v>
      </c>
      <c r="R813" s="89"/>
      <c r="S813" s="89">
        <f t="shared" si="739"/>
        <v>0</v>
      </c>
      <c r="T813" s="89">
        <f t="shared" si="740"/>
        <v>0</v>
      </c>
      <c r="U813" s="89">
        <f t="shared" si="741"/>
        <v>0</v>
      </c>
    </row>
    <row r="814" spans="2:29" x14ac:dyDescent="0.25">
      <c r="B814" s="83">
        <v>791</v>
      </c>
      <c r="C814" s="65" t="s">
        <v>7</v>
      </c>
      <c r="D814" s="73" t="s">
        <v>35</v>
      </c>
      <c r="E814" s="67" t="s">
        <v>496</v>
      </c>
      <c r="F814" s="68" t="s">
        <v>500</v>
      </c>
      <c r="G814" s="89">
        <v>225</v>
      </c>
      <c r="H814" s="89">
        <v>240</v>
      </c>
      <c r="I814" s="93">
        <v>0</v>
      </c>
      <c r="J814" s="89">
        <v>0</v>
      </c>
      <c r="K814" s="89">
        <v>0</v>
      </c>
      <c r="L814" s="89">
        <v>0</v>
      </c>
      <c r="M814" s="89">
        <v>0</v>
      </c>
      <c r="N814" s="89">
        <v>0</v>
      </c>
      <c r="O814" s="89">
        <v>0</v>
      </c>
      <c r="P814" s="89">
        <v>0</v>
      </c>
      <c r="R814" s="89"/>
      <c r="S814" s="89">
        <f t="shared" ref="S814:S816" si="746">N814*R814</f>
        <v>0</v>
      </c>
      <c r="T814" s="89">
        <f t="shared" ref="T814:T816" si="747">O814*R814</f>
        <v>0</v>
      </c>
      <c r="U814" s="89">
        <f t="shared" ref="U814:U816" si="748">P814*R814</f>
        <v>0</v>
      </c>
    </row>
    <row r="815" spans="2:29" x14ac:dyDescent="0.25">
      <c r="B815" s="83">
        <v>792</v>
      </c>
      <c r="C815" s="65" t="s">
        <v>23</v>
      </c>
      <c r="D815" s="73" t="s">
        <v>243</v>
      </c>
      <c r="E815" s="67" t="s">
        <v>501</v>
      </c>
      <c r="F815" s="68" t="s">
        <v>502</v>
      </c>
      <c r="G815" s="89">
        <v>0</v>
      </c>
      <c r="H815" s="89">
        <v>0</v>
      </c>
      <c r="I815" s="93">
        <v>0</v>
      </c>
      <c r="J815" s="89">
        <v>0</v>
      </c>
      <c r="K815" s="89">
        <v>0</v>
      </c>
      <c r="L815" s="89">
        <v>0</v>
      </c>
      <c r="M815" s="89">
        <v>0</v>
      </c>
      <c r="N815" s="89">
        <v>0</v>
      </c>
      <c r="O815" s="89">
        <v>0</v>
      </c>
      <c r="P815" s="89">
        <v>0</v>
      </c>
      <c r="Q815" s="41">
        <f t="shared" ref="Q815:Q816" si="749">N815-O815</f>
        <v>0</v>
      </c>
      <c r="R815" s="89"/>
      <c r="S815" s="89">
        <f t="shared" si="746"/>
        <v>0</v>
      </c>
      <c r="T815" s="89">
        <f t="shared" si="747"/>
        <v>0</v>
      </c>
      <c r="U815" s="89">
        <f t="shared" si="748"/>
        <v>0</v>
      </c>
    </row>
    <row r="816" spans="2:29" x14ac:dyDescent="0.25">
      <c r="B816" s="83">
        <v>793</v>
      </c>
      <c r="C816" s="65" t="s">
        <v>23</v>
      </c>
      <c r="D816" s="73" t="s">
        <v>189</v>
      </c>
      <c r="E816" s="67" t="s">
        <v>501</v>
      </c>
      <c r="F816" s="68" t="s">
        <v>502</v>
      </c>
      <c r="G816" s="89">
        <v>0</v>
      </c>
      <c r="H816" s="89">
        <v>0</v>
      </c>
      <c r="I816" s="93">
        <v>0</v>
      </c>
      <c r="J816" s="89">
        <v>0</v>
      </c>
      <c r="K816" s="89">
        <v>0</v>
      </c>
      <c r="L816" s="89">
        <v>0</v>
      </c>
      <c r="M816" s="89">
        <v>0</v>
      </c>
      <c r="N816" s="89">
        <v>0</v>
      </c>
      <c r="O816" s="89">
        <v>0</v>
      </c>
      <c r="P816" s="89">
        <v>0</v>
      </c>
      <c r="Q816" s="41">
        <f t="shared" si="749"/>
        <v>0</v>
      </c>
      <c r="R816" s="89"/>
      <c r="S816" s="89">
        <f t="shared" si="746"/>
        <v>0</v>
      </c>
      <c r="T816" s="89">
        <f t="shared" si="747"/>
        <v>0</v>
      </c>
      <c r="U816" s="89">
        <f t="shared" si="748"/>
        <v>0</v>
      </c>
    </row>
    <row r="817" spans="2:29" x14ac:dyDescent="0.25">
      <c r="B817" s="83">
        <v>794</v>
      </c>
      <c r="C817" s="32" t="s">
        <v>7</v>
      </c>
      <c r="D817" s="63" t="s">
        <v>132</v>
      </c>
      <c r="E817" s="30" t="s">
        <v>501</v>
      </c>
      <c r="F817" s="31" t="s">
        <v>502</v>
      </c>
      <c r="G817" s="27">
        <v>0</v>
      </c>
      <c r="H817" s="27">
        <v>0</v>
      </c>
      <c r="I817" s="28">
        <v>10</v>
      </c>
      <c r="J817" s="27">
        <v>10</v>
      </c>
      <c r="K817" s="88">
        <v>0</v>
      </c>
      <c r="L817" s="88">
        <v>0</v>
      </c>
      <c r="M817" s="88">
        <v>0</v>
      </c>
      <c r="N817" s="88">
        <f t="shared" ref="N817" si="750">SUM(L817+M817)</f>
        <v>0</v>
      </c>
      <c r="O817" s="88">
        <v>10</v>
      </c>
      <c r="P817" s="88">
        <v>0</v>
      </c>
      <c r="R817" s="91">
        <v>235</v>
      </c>
      <c r="S817" s="88">
        <f t="shared" ref="S817:S818" si="751">N817*R817</f>
        <v>0</v>
      </c>
      <c r="T817" s="88">
        <f t="shared" ref="T817:T818" si="752">O817*R817</f>
        <v>2350</v>
      </c>
      <c r="U817" s="88">
        <f t="shared" ref="U817:U818" si="753">P817*R817</f>
        <v>0</v>
      </c>
    </row>
    <row r="818" spans="2:29" x14ac:dyDescent="0.25">
      <c r="B818" s="83">
        <v>795</v>
      </c>
      <c r="C818" s="65" t="s">
        <v>7</v>
      </c>
      <c r="D818" s="73" t="s">
        <v>65</v>
      </c>
      <c r="E818" s="67" t="s">
        <v>501</v>
      </c>
      <c r="F818" s="68" t="s">
        <v>502</v>
      </c>
      <c r="G818" s="89">
        <v>10</v>
      </c>
      <c r="H818" s="89">
        <v>0</v>
      </c>
      <c r="I818" s="93">
        <v>0</v>
      </c>
      <c r="J818" s="89">
        <v>0</v>
      </c>
      <c r="K818" s="89">
        <v>0</v>
      </c>
      <c r="L818" s="89">
        <v>0</v>
      </c>
      <c r="M818" s="89">
        <v>0</v>
      </c>
      <c r="N818" s="89">
        <v>0</v>
      </c>
      <c r="O818" s="89">
        <v>0</v>
      </c>
      <c r="P818" s="89">
        <v>0</v>
      </c>
      <c r="R818" s="89"/>
      <c r="S818" s="89">
        <f t="shared" si="751"/>
        <v>0</v>
      </c>
      <c r="T818" s="89">
        <f t="shared" si="752"/>
        <v>0</v>
      </c>
      <c r="U818" s="89">
        <f t="shared" si="753"/>
        <v>0</v>
      </c>
    </row>
    <row r="819" spans="2:29" x14ac:dyDescent="0.25">
      <c r="B819" s="83">
        <v>796</v>
      </c>
      <c r="C819" s="95" t="s">
        <v>23</v>
      </c>
      <c r="D819" s="103" t="s">
        <v>27</v>
      </c>
      <c r="E819" s="97" t="s">
        <v>527</v>
      </c>
      <c r="F819" s="98" t="s">
        <v>503</v>
      </c>
      <c r="G819" s="99"/>
      <c r="H819" s="99"/>
      <c r="I819" s="100"/>
      <c r="J819" s="99">
        <v>0</v>
      </c>
      <c r="K819" s="99"/>
      <c r="L819" s="99"/>
      <c r="M819" s="99"/>
      <c r="N819" s="99">
        <f t="shared" ref="N819" si="754">SUM(L819+M819)</f>
        <v>0</v>
      </c>
      <c r="O819" s="99"/>
      <c r="P819" s="99">
        <v>0</v>
      </c>
      <c r="Q819" s="144">
        <f t="shared" ref="Q819:Q822" si="755">N819-O819</f>
        <v>0</v>
      </c>
      <c r="R819" s="99">
        <v>655</v>
      </c>
      <c r="S819" s="99">
        <f t="shared" ref="S819:S820" si="756">N819*R819</f>
        <v>0</v>
      </c>
      <c r="T819" s="99">
        <f t="shared" ref="T819:T820" si="757">O819*R819</f>
        <v>0</v>
      </c>
      <c r="U819" s="99">
        <f t="shared" ref="U819:U820" si="758">P819*R819</f>
        <v>0</v>
      </c>
      <c r="V819" s="143" t="s">
        <v>751</v>
      </c>
      <c r="W819" s="143"/>
      <c r="X819" s="143"/>
      <c r="Y819" s="143"/>
      <c r="Z819" s="143"/>
      <c r="AA819" s="143"/>
      <c r="AB819" s="143"/>
      <c r="AC819" s="143"/>
    </row>
    <row r="820" spans="2:29" x14ac:dyDescent="0.25">
      <c r="B820" s="83">
        <v>797</v>
      </c>
      <c r="C820" s="36" t="s">
        <v>23</v>
      </c>
      <c r="D820" s="73" t="s">
        <v>147</v>
      </c>
      <c r="E820" s="38" t="s">
        <v>501</v>
      </c>
      <c r="F820" s="39" t="s">
        <v>504</v>
      </c>
      <c r="G820" s="35">
        <v>0</v>
      </c>
      <c r="H820" s="35">
        <v>0</v>
      </c>
      <c r="I820" s="40">
        <v>0</v>
      </c>
      <c r="J820" s="35">
        <v>0</v>
      </c>
      <c r="K820" s="89">
        <v>0</v>
      </c>
      <c r="L820" s="89">
        <v>0</v>
      </c>
      <c r="M820" s="89">
        <v>0</v>
      </c>
      <c r="N820" s="35">
        <v>0</v>
      </c>
      <c r="O820" s="35">
        <v>0</v>
      </c>
      <c r="P820" s="35">
        <v>0</v>
      </c>
      <c r="Q820" s="41">
        <f t="shared" si="755"/>
        <v>0</v>
      </c>
      <c r="R820" s="89"/>
      <c r="S820" s="89">
        <f t="shared" si="756"/>
        <v>0</v>
      </c>
      <c r="T820" s="89">
        <f t="shared" si="757"/>
        <v>0</v>
      </c>
      <c r="U820" s="89">
        <f t="shared" si="758"/>
        <v>0</v>
      </c>
    </row>
    <row r="821" spans="2:29" x14ac:dyDescent="0.25">
      <c r="B821" s="83">
        <v>798</v>
      </c>
      <c r="C821" s="32" t="s">
        <v>23</v>
      </c>
      <c r="D821" s="63" t="s">
        <v>224</v>
      </c>
      <c r="E821" s="30" t="s">
        <v>501</v>
      </c>
      <c r="F821" s="31" t="s">
        <v>505</v>
      </c>
      <c r="G821" s="27"/>
      <c r="H821" s="27"/>
      <c r="I821" s="28"/>
      <c r="J821" s="27">
        <v>10</v>
      </c>
      <c r="K821" s="88">
        <v>0</v>
      </c>
      <c r="L821" s="88">
        <v>0</v>
      </c>
      <c r="M821" s="88">
        <v>0</v>
      </c>
      <c r="N821" s="88">
        <f t="shared" ref="N821" si="759">SUM(L821+M821)</f>
        <v>0</v>
      </c>
      <c r="O821" s="27">
        <v>5</v>
      </c>
      <c r="P821" s="27">
        <v>0</v>
      </c>
      <c r="Q821" s="41">
        <f t="shared" si="755"/>
        <v>-5</v>
      </c>
      <c r="R821" s="88">
        <v>610</v>
      </c>
      <c r="S821" s="88">
        <f t="shared" ref="S821:S822" si="760">N821*R821</f>
        <v>0</v>
      </c>
      <c r="T821" s="88">
        <f t="shared" ref="T821:T822" si="761">O821*R821</f>
        <v>3050</v>
      </c>
      <c r="U821" s="88">
        <f t="shared" ref="U821:U822" si="762">P821*R821</f>
        <v>0</v>
      </c>
      <c r="V821" s="1" t="s">
        <v>727</v>
      </c>
    </row>
    <row r="822" spans="2:29" x14ac:dyDescent="0.25">
      <c r="B822" s="83">
        <v>799</v>
      </c>
      <c r="C822" s="36" t="s">
        <v>23</v>
      </c>
      <c r="D822" s="73" t="s">
        <v>189</v>
      </c>
      <c r="E822" s="38" t="s">
        <v>501</v>
      </c>
      <c r="F822" s="39" t="s">
        <v>506</v>
      </c>
      <c r="G822" s="35">
        <v>0</v>
      </c>
      <c r="H822" s="35">
        <v>0</v>
      </c>
      <c r="I822" s="40">
        <v>0</v>
      </c>
      <c r="J822" s="35">
        <v>0</v>
      </c>
      <c r="K822" s="89">
        <v>0</v>
      </c>
      <c r="L822" s="89">
        <v>0</v>
      </c>
      <c r="M822" s="89">
        <v>0</v>
      </c>
      <c r="N822" s="35">
        <v>0</v>
      </c>
      <c r="O822" s="35">
        <v>0</v>
      </c>
      <c r="P822" s="35">
        <v>0</v>
      </c>
      <c r="Q822" s="41">
        <f t="shared" si="755"/>
        <v>0</v>
      </c>
      <c r="R822" s="89"/>
      <c r="S822" s="89">
        <f t="shared" si="760"/>
        <v>0</v>
      </c>
      <c r="T822" s="89">
        <f t="shared" si="761"/>
        <v>0</v>
      </c>
      <c r="U822" s="89">
        <f t="shared" si="762"/>
        <v>0</v>
      </c>
    </row>
    <row r="823" spans="2:29" x14ac:dyDescent="0.25">
      <c r="B823" s="83">
        <v>800</v>
      </c>
      <c r="C823" s="59" t="s">
        <v>7</v>
      </c>
      <c r="D823" s="63" t="s">
        <v>184</v>
      </c>
      <c r="E823" s="55" t="s">
        <v>501</v>
      </c>
      <c r="F823" s="57" t="s">
        <v>507</v>
      </c>
      <c r="G823" s="88"/>
      <c r="H823" s="88"/>
      <c r="I823" s="92"/>
      <c r="J823" s="88">
        <v>25</v>
      </c>
      <c r="K823" s="88">
        <v>0</v>
      </c>
      <c r="L823" s="88">
        <v>0</v>
      </c>
      <c r="M823" s="88">
        <v>0</v>
      </c>
      <c r="N823" s="88">
        <f t="shared" ref="N823" si="763">SUM(L823+M823)</f>
        <v>0</v>
      </c>
      <c r="O823" s="88">
        <v>50</v>
      </c>
      <c r="P823" s="88">
        <v>0</v>
      </c>
      <c r="R823" s="88">
        <v>192</v>
      </c>
      <c r="S823" s="88">
        <f t="shared" ref="S823:S825" si="764">N823*R823</f>
        <v>0</v>
      </c>
      <c r="T823" s="88">
        <f t="shared" ref="T823:T825" si="765">O823*R823</f>
        <v>9600</v>
      </c>
      <c r="U823" s="88">
        <f t="shared" ref="U823:U825" si="766">P823*R823</f>
        <v>0</v>
      </c>
    </row>
    <row r="824" spans="2:29" x14ac:dyDescent="0.25">
      <c r="B824" s="83">
        <v>801</v>
      </c>
      <c r="C824" s="65" t="s">
        <v>7</v>
      </c>
      <c r="D824" s="73" t="s">
        <v>38</v>
      </c>
      <c r="E824" s="67" t="s">
        <v>501</v>
      </c>
      <c r="F824" s="68" t="s">
        <v>507</v>
      </c>
      <c r="G824" s="89">
        <v>0</v>
      </c>
      <c r="H824" s="89">
        <v>0</v>
      </c>
      <c r="I824" s="93">
        <v>0</v>
      </c>
      <c r="J824" s="89">
        <v>0</v>
      </c>
      <c r="K824" s="89">
        <v>0</v>
      </c>
      <c r="L824" s="89">
        <v>0</v>
      </c>
      <c r="M824" s="89">
        <v>0</v>
      </c>
      <c r="N824" s="89">
        <v>0</v>
      </c>
      <c r="O824" s="89">
        <v>0</v>
      </c>
      <c r="P824" s="89">
        <v>0</v>
      </c>
      <c r="R824" s="89"/>
      <c r="S824" s="89">
        <f t="shared" si="764"/>
        <v>0</v>
      </c>
      <c r="T824" s="89">
        <f t="shared" si="765"/>
        <v>0</v>
      </c>
      <c r="U824" s="89">
        <f t="shared" si="766"/>
        <v>0</v>
      </c>
    </row>
    <row r="825" spans="2:29" x14ac:dyDescent="0.25">
      <c r="B825" s="83">
        <v>802</v>
      </c>
      <c r="C825" s="36" t="s">
        <v>23</v>
      </c>
      <c r="D825" s="15" t="s">
        <v>189</v>
      </c>
      <c r="E825" s="38" t="s">
        <v>501</v>
      </c>
      <c r="F825" s="68" t="s">
        <v>507</v>
      </c>
      <c r="G825" s="35">
        <v>0</v>
      </c>
      <c r="H825" s="35">
        <v>0</v>
      </c>
      <c r="I825" s="40">
        <v>0</v>
      </c>
      <c r="J825" s="35">
        <v>0</v>
      </c>
      <c r="K825" s="89">
        <v>0</v>
      </c>
      <c r="L825" s="89">
        <v>0</v>
      </c>
      <c r="M825" s="89">
        <v>0</v>
      </c>
      <c r="N825" s="35">
        <v>0</v>
      </c>
      <c r="O825" s="35">
        <v>0</v>
      </c>
      <c r="P825" s="35">
        <v>0</v>
      </c>
      <c r="Q825" s="41">
        <f>N825-O825</f>
        <v>0</v>
      </c>
      <c r="R825" s="89"/>
      <c r="S825" s="89">
        <f t="shared" si="764"/>
        <v>0</v>
      </c>
      <c r="T825" s="89">
        <f t="shared" si="765"/>
        <v>0</v>
      </c>
      <c r="U825" s="89">
        <f t="shared" si="766"/>
        <v>0</v>
      </c>
    </row>
    <row r="826" spans="2:29" x14ac:dyDescent="0.25">
      <c r="B826" s="83">
        <v>803</v>
      </c>
      <c r="C826" s="32" t="s">
        <v>7</v>
      </c>
      <c r="D826" s="63" t="s">
        <v>508</v>
      </c>
      <c r="E826" s="30" t="s">
        <v>501</v>
      </c>
      <c r="F826" s="57" t="s">
        <v>507</v>
      </c>
      <c r="G826" s="27">
        <v>25</v>
      </c>
      <c r="H826" s="27">
        <v>25</v>
      </c>
      <c r="I826" s="28">
        <v>25</v>
      </c>
      <c r="J826" s="27">
        <v>0</v>
      </c>
      <c r="K826" s="88">
        <v>0</v>
      </c>
      <c r="L826" s="88">
        <v>0</v>
      </c>
      <c r="M826" s="88">
        <v>0</v>
      </c>
      <c r="N826" s="88">
        <f t="shared" ref="N826" si="767">SUM(L826+M826)</f>
        <v>0</v>
      </c>
      <c r="O826" s="27">
        <v>0</v>
      </c>
      <c r="P826" s="27">
        <v>0</v>
      </c>
      <c r="R826" s="88">
        <v>214</v>
      </c>
      <c r="S826" s="88">
        <f t="shared" ref="S826:S827" si="768">N826*R826</f>
        <v>0</v>
      </c>
      <c r="T826" s="88">
        <f t="shared" ref="T826:T827" si="769">O826*R826</f>
        <v>0</v>
      </c>
      <c r="U826" s="88">
        <f t="shared" ref="U826:U827" si="770">P826*R826</f>
        <v>0</v>
      </c>
    </row>
    <row r="827" spans="2:29" x14ac:dyDescent="0.25">
      <c r="B827" s="83">
        <v>804</v>
      </c>
      <c r="C827" s="65" t="s">
        <v>23</v>
      </c>
      <c r="D827" s="73" t="s">
        <v>280</v>
      </c>
      <c r="E827" s="67" t="s">
        <v>501</v>
      </c>
      <c r="F827" s="68" t="s">
        <v>507</v>
      </c>
      <c r="G827" s="89">
        <v>0</v>
      </c>
      <c r="H827" s="89">
        <v>0</v>
      </c>
      <c r="I827" s="93">
        <v>0</v>
      </c>
      <c r="J827" s="89">
        <v>0</v>
      </c>
      <c r="K827" s="89">
        <v>0</v>
      </c>
      <c r="L827" s="89">
        <v>0</v>
      </c>
      <c r="M827" s="89">
        <v>0</v>
      </c>
      <c r="N827" s="89">
        <v>0</v>
      </c>
      <c r="O827" s="89">
        <v>0</v>
      </c>
      <c r="P827" s="89">
        <v>0</v>
      </c>
      <c r="Q827" s="41">
        <f>N827-O827</f>
        <v>0</v>
      </c>
      <c r="R827" s="89"/>
      <c r="S827" s="89">
        <f t="shared" si="768"/>
        <v>0</v>
      </c>
      <c r="T827" s="89">
        <f t="shared" si="769"/>
        <v>0</v>
      </c>
      <c r="U827" s="89">
        <f t="shared" si="770"/>
        <v>0</v>
      </c>
    </row>
    <row r="828" spans="2:29" x14ac:dyDescent="0.25">
      <c r="B828" s="83">
        <v>805</v>
      </c>
      <c r="C828" s="59" t="s">
        <v>7</v>
      </c>
      <c r="D828" s="63" t="s">
        <v>132</v>
      </c>
      <c r="E828" s="55" t="s">
        <v>501</v>
      </c>
      <c r="F828" s="57" t="s">
        <v>507</v>
      </c>
      <c r="G828" s="88">
        <v>0</v>
      </c>
      <c r="H828" s="88">
        <v>0</v>
      </c>
      <c r="I828" s="92">
        <v>25</v>
      </c>
      <c r="J828" s="88">
        <v>0</v>
      </c>
      <c r="K828" s="88">
        <v>0</v>
      </c>
      <c r="L828" s="88">
        <v>0</v>
      </c>
      <c r="M828" s="88">
        <v>0</v>
      </c>
      <c r="N828" s="88">
        <f t="shared" ref="N828:N834" si="771">SUM(L828+M828)</f>
        <v>0</v>
      </c>
      <c r="O828" s="88">
        <v>25</v>
      </c>
      <c r="P828" s="88">
        <v>0</v>
      </c>
      <c r="R828" s="88">
        <v>160</v>
      </c>
      <c r="S828" s="88">
        <f t="shared" ref="S828:S838" si="772">N828*R828</f>
        <v>0</v>
      </c>
      <c r="T828" s="88">
        <f t="shared" ref="T828:T838" si="773">O828*R828</f>
        <v>4000</v>
      </c>
      <c r="U828" s="88">
        <f t="shared" ref="U828:U838" si="774">P828*R828</f>
        <v>0</v>
      </c>
    </row>
    <row r="829" spans="2:29" x14ac:dyDescent="0.25">
      <c r="B829" s="83">
        <v>806</v>
      </c>
      <c r="C829" s="95" t="s">
        <v>23</v>
      </c>
      <c r="D829" s="103" t="s">
        <v>74</v>
      </c>
      <c r="E829" s="97" t="s">
        <v>501</v>
      </c>
      <c r="F829" s="98" t="s">
        <v>507</v>
      </c>
      <c r="G829" s="99"/>
      <c r="H829" s="99"/>
      <c r="I829" s="100"/>
      <c r="J829" s="99">
        <v>0</v>
      </c>
      <c r="K829" s="99"/>
      <c r="L829" s="99"/>
      <c r="M829" s="99"/>
      <c r="N829" s="99">
        <f t="shared" si="771"/>
        <v>0</v>
      </c>
      <c r="O829" s="99">
        <v>5</v>
      </c>
      <c r="P829" s="99">
        <v>15</v>
      </c>
      <c r="Q829" s="144">
        <f>N829-O829</f>
        <v>-5</v>
      </c>
      <c r="R829" s="99">
        <v>305.33333333333331</v>
      </c>
      <c r="S829" s="99">
        <f t="shared" si="772"/>
        <v>0</v>
      </c>
      <c r="T829" s="99">
        <f t="shared" si="773"/>
        <v>1526.6666666666665</v>
      </c>
      <c r="U829" s="99">
        <f t="shared" si="774"/>
        <v>4580</v>
      </c>
      <c r="V829" s="143" t="s">
        <v>727</v>
      </c>
      <c r="W829" s="143"/>
      <c r="X829" s="143"/>
      <c r="Y829" s="143"/>
      <c r="Z829" s="143"/>
      <c r="AA829" s="143"/>
      <c r="AB829" s="143"/>
      <c r="AC829" s="143"/>
    </row>
    <row r="830" spans="2:29" x14ac:dyDescent="0.25">
      <c r="B830" s="83">
        <v>807</v>
      </c>
      <c r="C830" s="95" t="s">
        <v>7</v>
      </c>
      <c r="D830" s="96" t="s">
        <v>63</v>
      </c>
      <c r="E830" s="97" t="s">
        <v>501</v>
      </c>
      <c r="F830" s="98" t="s">
        <v>509</v>
      </c>
      <c r="G830" s="99"/>
      <c r="H830" s="99">
        <v>20</v>
      </c>
      <c r="I830" s="100">
        <v>0</v>
      </c>
      <c r="J830" s="99">
        <v>0</v>
      </c>
      <c r="K830" s="99"/>
      <c r="L830" s="99"/>
      <c r="M830" s="99"/>
      <c r="N830" s="99">
        <f t="shared" si="771"/>
        <v>0</v>
      </c>
      <c r="O830" s="99"/>
      <c r="P830" s="99">
        <v>20</v>
      </c>
      <c r="Q830" s="143"/>
      <c r="R830" s="99">
        <v>375</v>
      </c>
      <c r="S830" s="99">
        <f t="shared" si="772"/>
        <v>0</v>
      </c>
      <c r="T830" s="99">
        <f t="shared" si="773"/>
        <v>0</v>
      </c>
      <c r="U830" s="99">
        <f t="shared" si="774"/>
        <v>7500</v>
      </c>
      <c r="V830" s="143"/>
      <c r="W830" s="143"/>
      <c r="X830" s="143"/>
      <c r="Y830" s="143"/>
      <c r="Z830" s="143"/>
      <c r="AA830" s="143"/>
      <c r="AB830" s="143"/>
      <c r="AC830" s="143"/>
    </row>
    <row r="831" spans="2:29" x14ac:dyDescent="0.25">
      <c r="B831" s="83">
        <v>808</v>
      </c>
      <c r="C831" s="59" t="s">
        <v>7</v>
      </c>
      <c r="D831" s="63" t="s">
        <v>65</v>
      </c>
      <c r="E831" s="55" t="s">
        <v>501</v>
      </c>
      <c r="F831" s="57" t="s">
        <v>509</v>
      </c>
      <c r="G831" s="88">
        <v>0</v>
      </c>
      <c r="H831" s="88">
        <v>0</v>
      </c>
      <c r="I831" s="92">
        <v>20</v>
      </c>
      <c r="J831" s="88">
        <v>20</v>
      </c>
      <c r="K831" s="88">
        <v>0</v>
      </c>
      <c r="L831" s="88">
        <v>0</v>
      </c>
      <c r="M831" s="88">
        <v>0</v>
      </c>
      <c r="N831" s="88">
        <f t="shared" si="771"/>
        <v>0</v>
      </c>
      <c r="O831" s="88">
        <v>20</v>
      </c>
      <c r="P831" s="88">
        <v>20</v>
      </c>
      <c r="R831" s="88">
        <v>384</v>
      </c>
      <c r="S831" s="88">
        <f t="shared" si="772"/>
        <v>0</v>
      </c>
      <c r="T831" s="88">
        <f t="shared" si="773"/>
        <v>7680</v>
      </c>
      <c r="U831" s="88">
        <f t="shared" si="774"/>
        <v>7680</v>
      </c>
    </row>
    <row r="832" spans="2:29" x14ac:dyDescent="0.25">
      <c r="B832" s="83">
        <v>809</v>
      </c>
      <c r="C832" s="95" t="s">
        <v>7</v>
      </c>
      <c r="D832" s="103" t="s">
        <v>447</v>
      </c>
      <c r="E832" s="97" t="s">
        <v>501</v>
      </c>
      <c r="F832" s="98" t="s">
        <v>510</v>
      </c>
      <c r="G832" s="99"/>
      <c r="H832" s="99"/>
      <c r="I832" s="100"/>
      <c r="J832" s="99">
        <v>0</v>
      </c>
      <c r="K832" s="99"/>
      <c r="L832" s="99"/>
      <c r="M832" s="99"/>
      <c r="N832" s="99">
        <f t="shared" si="771"/>
        <v>0</v>
      </c>
      <c r="O832" s="99"/>
      <c r="P832" s="99"/>
      <c r="Q832" s="143"/>
      <c r="R832" s="99">
        <v>1060</v>
      </c>
      <c r="S832" s="99">
        <f t="shared" si="772"/>
        <v>0</v>
      </c>
      <c r="T832" s="99">
        <f t="shared" si="773"/>
        <v>0</v>
      </c>
      <c r="U832" s="99">
        <f t="shared" si="774"/>
        <v>0</v>
      </c>
      <c r="V832" s="143"/>
      <c r="W832" s="143"/>
      <c r="X832" s="143"/>
      <c r="Y832" s="143"/>
      <c r="Z832" s="143"/>
      <c r="AA832" s="143"/>
      <c r="AB832" s="143"/>
      <c r="AC832" s="143"/>
    </row>
    <row r="833" spans="2:29" x14ac:dyDescent="0.25">
      <c r="B833" s="83">
        <v>810</v>
      </c>
      <c r="C833" s="32" t="s">
        <v>23</v>
      </c>
      <c r="D833" s="33" t="s">
        <v>332</v>
      </c>
      <c r="E833" s="30" t="s">
        <v>501</v>
      </c>
      <c r="F833" s="57" t="s">
        <v>511</v>
      </c>
      <c r="G833" s="27"/>
      <c r="H833" s="27"/>
      <c r="I833" s="28">
        <v>40</v>
      </c>
      <c r="J833" s="27">
        <v>0</v>
      </c>
      <c r="K833" s="88">
        <v>0</v>
      </c>
      <c r="L833" s="88">
        <v>0</v>
      </c>
      <c r="M833" s="88">
        <v>0</v>
      </c>
      <c r="N833" s="88">
        <f t="shared" si="771"/>
        <v>0</v>
      </c>
      <c r="O833" s="27">
        <v>0</v>
      </c>
      <c r="P833" s="27">
        <v>0</v>
      </c>
      <c r="Q833" s="41">
        <f t="shared" ref="Q833:Q836" si="775">N833-O833</f>
        <v>0</v>
      </c>
      <c r="R833" s="88">
        <v>122</v>
      </c>
      <c r="S833" s="88">
        <f t="shared" si="772"/>
        <v>0</v>
      </c>
      <c r="T833" s="88">
        <f t="shared" si="773"/>
        <v>0</v>
      </c>
      <c r="U833" s="88">
        <f t="shared" si="774"/>
        <v>0</v>
      </c>
      <c r="V833" s="1" t="s">
        <v>744</v>
      </c>
    </row>
    <row r="834" spans="2:29" x14ac:dyDescent="0.25">
      <c r="B834" s="83">
        <v>811</v>
      </c>
      <c r="C834" s="95" t="s">
        <v>23</v>
      </c>
      <c r="D834" s="96" t="s">
        <v>215</v>
      </c>
      <c r="E834" s="97" t="s">
        <v>501</v>
      </c>
      <c r="F834" s="98" t="s">
        <v>512</v>
      </c>
      <c r="G834" s="99">
        <v>5</v>
      </c>
      <c r="H834" s="99">
        <v>10</v>
      </c>
      <c r="I834" s="100">
        <v>10</v>
      </c>
      <c r="J834" s="99">
        <v>10</v>
      </c>
      <c r="K834" s="99"/>
      <c r="L834" s="99"/>
      <c r="M834" s="99"/>
      <c r="N834" s="99">
        <f t="shared" si="771"/>
        <v>0</v>
      </c>
      <c r="O834" s="99">
        <v>10</v>
      </c>
      <c r="P834" s="99">
        <v>10</v>
      </c>
      <c r="Q834" s="144">
        <f t="shared" si="775"/>
        <v>-10</v>
      </c>
      <c r="R834" s="99">
        <v>480</v>
      </c>
      <c r="S834" s="99">
        <f t="shared" si="772"/>
        <v>0</v>
      </c>
      <c r="T834" s="99">
        <f t="shared" si="773"/>
        <v>4800</v>
      </c>
      <c r="U834" s="99">
        <f t="shared" si="774"/>
        <v>4800</v>
      </c>
      <c r="V834" s="143" t="s">
        <v>727</v>
      </c>
      <c r="W834" s="143"/>
      <c r="X834" s="143"/>
      <c r="Y834" s="143"/>
      <c r="Z834" s="143"/>
      <c r="AA834" s="143"/>
      <c r="AB834" s="143"/>
      <c r="AC834" s="143"/>
    </row>
    <row r="835" spans="2:29" x14ac:dyDescent="0.25">
      <c r="B835" s="83">
        <v>812</v>
      </c>
      <c r="C835" s="65" t="s">
        <v>23</v>
      </c>
      <c r="D835" s="73" t="s">
        <v>150</v>
      </c>
      <c r="E835" s="67" t="s">
        <v>501</v>
      </c>
      <c r="F835" s="68" t="s">
        <v>513</v>
      </c>
      <c r="G835" s="89">
        <v>0</v>
      </c>
      <c r="H835" s="89">
        <v>0</v>
      </c>
      <c r="I835" s="93">
        <v>0</v>
      </c>
      <c r="J835" s="89">
        <v>0</v>
      </c>
      <c r="K835" s="89">
        <v>0</v>
      </c>
      <c r="L835" s="89">
        <v>0</v>
      </c>
      <c r="M835" s="89">
        <v>0</v>
      </c>
      <c r="N835" s="89">
        <v>0</v>
      </c>
      <c r="O835" s="89">
        <v>0</v>
      </c>
      <c r="P835" s="89">
        <v>0</v>
      </c>
      <c r="Q835" s="41">
        <f t="shared" si="775"/>
        <v>0</v>
      </c>
      <c r="R835" s="89"/>
      <c r="S835" s="89">
        <f t="shared" si="772"/>
        <v>0</v>
      </c>
      <c r="T835" s="89">
        <f t="shared" si="773"/>
        <v>0</v>
      </c>
      <c r="U835" s="89">
        <f t="shared" si="774"/>
        <v>0</v>
      </c>
    </row>
    <row r="836" spans="2:29" x14ac:dyDescent="0.25">
      <c r="B836" s="83">
        <v>813</v>
      </c>
      <c r="C836" s="65" t="s">
        <v>23</v>
      </c>
      <c r="D836" s="73" t="s">
        <v>189</v>
      </c>
      <c r="E836" s="67" t="s">
        <v>501</v>
      </c>
      <c r="F836" s="68" t="s">
        <v>514</v>
      </c>
      <c r="G836" s="89">
        <v>0</v>
      </c>
      <c r="H836" s="89">
        <v>0</v>
      </c>
      <c r="I836" s="93">
        <v>0</v>
      </c>
      <c r="J836" s="89">
        <v>0</v>
      </c>
      <c r="K836" s="89">
        <v>0</v>
      </c>
      <c r="L836" s="89">
        <v>0</v>
      </c>
      <c r="M836" s="89">
        <v>0</v>
      </c>
      <c r="N836" s="89">
        <v>0</v>
      </c>
      <c r="O836" s="89">
        <v>0</v>
      </c>
      <c r="P836" s="89">
        <v>0</v>
      </c>
      <c r="Q836" s="41">
        <f t="shared" si="775"/>
        <v>0</v>
      </c>
      <c r="R836" s="89"/>
      <c r="S836" s="89">
        <f t="shared" si="772"/>
        <v>0</v>
      </c>
      <c r="T836" s="89">
        <f t="shared" si="773"/>
        <v>0</v>
      </c>
      <c r="U836" s="89">
        <f t="shared" si="774"/>
        <v>0</v>
      </c>
    </row>
    <row r="837" spans="2:29" x14ac:dyDescent="0.25">
      <c r="B837" s="83">
        <v>814</v>
      </c>
      <c r="C837" s="65" t="s">
        <v>69</v>
      </c>
      <c r="D837" s="66" t="s">
        <v>83</v>
      </c>
      <c r="E837" s="67" t="s">
        <v>501</v>
      </c>
      <c r="F837" s="68" t="s">
        <v>514</v>
      </c>
      <c r="G837" s="89">
        <v>0</v>
      </c>
      <c r="H837" s="89">
        <v>0</v>
      </c>
      <c r="I837" s="93">
        <v>0</v>
      </c>
      <c r="J837" s="89">
        <v>0</v>
      </c>
      <c r="K837" s="89">
        <v>0</v>
      </c>
      <c r="L837" s="89">
        <v>0</v>
      </c>
      <c r="M837" s="89">
        <v>0</v>
      </c>
      <c r="N837" s="89">
        <v>0</v>
      </c>
      <c r="O837" s="89">
        <v>0</v>
      </c>
      <c r="P837" s="89">
        <v>0</v>
      </c>
      <c r="R837" s="89"/>
      <c r="S837" s="89">
        <f t="shared" si="772"/>
        <v>0</v>
      </c>
      <c r="T837" s="89">
        <f t="shared" si="773"/>
        <v>0</v>
      </c>
      <c r="U837" s="89">
        <f t="shared" si="774"/>
        <v>0</v>
      </c>
    </row>
    <row r="838" spans="2:29" x14ac:dyDescent="0.25">
      <c r="B838" s="83">
        <v>815</v>
      </c>
      <c r="C838" s="65" t="s">
        <v>7</v>
      </c>
      <c r="D838" s="73" t="s">
        <v>52</v>
      </c>
      <c r="E838" s="67" t="s">
        <v>501</v>
      </c>
      <c r="F838" s="68" t="s">
        <v>514</v>
      </c>
      <c r="G838" s="89">
        <v>0</v>
      </c>
      <c r="H838" s="89">
        <v>0</v>
      </c>
      <c r="I838" s="93">
        <v>0</v>
      </c>
      <c r="J838" s="89">
        <v>0</v>
      </c>
      <c r="K838" s="89">
        <v>0</v>
      </c>
      <c r="L838" s="89">
        <v>0</v>
      </c>
      <c r="M838" s="89">
        <v>0</v>
      </c>
      <c r="N838" s="89">
        <v>0</v>
      </c>
      <c r="O838" s="89">
        <v>0</v>
      </c>
      <c r="P838" s="89">
        <v>0</v>
      </c>
      <c r="R838" s="89"/>
      <c r="S838" s="89">
        <f t="shared" si="772"/>
        <v>0</v>
      </c>
      <c r="T838" s="89">
        <f t="shared" si="773"/>
        <v>0</v>
      </c>
      <c r="U838" s="89">
        <f t="shared" si="774"/>
        <v>0</v>
      </c>
    </row>
    <row r="839" spans="2:29" x14ac:dyDescent="0.25">
      <c r="B839" s="83">
        <v>816</v>
      </c>
      <c r="C839" s="110" t="s">
        <v>23</v>
      </c>
      <c r="D839" s="111" t="s">
        <v>87</v>
      </c>
      <c r="E839" s="112" t="s">
        <v>501</v>
      </c>
      <c r="F839" s="113" t="s">
        <v>514</v>
      </c>
      <c r="G839" s="101">
        <v>100</v>
      </c>
      <c r="H839" s="101">
        <v>150</v>
      </c>
      <c r="I839" s="114">
        <v>25</v>
      </c>
      <c r="J839" s="101">
        <v>25</v>
      </c>
      <c r="K839" s="101">
        <v>0</v>
      </c>
      <c r="L839" s="101">
        <v>0</v>
      </c>
      <c r="M839" s="101">
        <v>0</v>
      </c>
      <c r="N839" s="101">
        <f>SUM(L839+M839)</f>
        <v>0</v>
      </c>
      <c r="O839" s="101">
        <v>25</v>
      </c>
      <c r="P839" s="101">
        <v>0</v>
      </c>
      <c r="Q839" s="118">
        <f t="shared" ref="Q839:Q851" si="776">N839-O839</f>
        <v>-25</v>
      </c>
      <c r="R839" s="101">
        <v>243</v>
      </c>
      <c r="S839" s="101">
        <f t="shared" ref="S839:S840" si="777">N839*R839</f>
        <v>0</v>
      </c>
      <c r="T839" s="101">
        <f t="shared" ref="T839:T840" si="778">O839*R839</f>
        <v>6075</v>
      </c>
      <c r="U839" s="101">
        <f t="shared" ref="U839:U840" si="779">P839*R839</f>
        <v>0</v>
      </c>
    </row>
    <row r="840" spans="2:29" x14ac:dyDescent="0.25">
      <c r="B840" s="83">
        <v>817</v>
      </c>
      <c r="C840" s="65" t="s">
        <v>23</v>
      </c>
      <c r="D840" s="66" t="s">
        <v>280</v>
      </c>
      <c r="E840" s="67" t="s">
        <v>501</v>
      </c>
      <c r="F840" s="68" t="s">
        <v>515</v>
      </c>
      <c r="G840" s="89">
        <v>0</v>
      </c>
      <c r="H840" s="89">
        <v>0</v>
      </c>
      <c r="I840" s="93">
        <v>0</v>
      </c>
      <c r="J840" s="89">
        <v>0</v>
      </c>
      <c r="K840" s="89">
        <v>0</v>
      </c>
      <c r="L840" s="89">
        <v>0</v>
      </c>
      <c r="M840" s="89">
        <v>0</v>
      </c>
      <c r="N840" s="89">
        <v>0</v>
      </c>
      <c r="O840" s="89">
        <v>0</v>
      </c>
      <c r="P840" s="89">
        <v>0</v>
      </c>
      <c r="Q840" s="41">
        <f t="shared" si="776"/>
        <v>0</v>
      </c>
      <c r="R840" s="89"/>
      <c r="S840" s="89">
        <f t="shared" si="777"/>
        <v>0</v>
      </c>
      <c r="T840" s="89">
        <f t="shared" si="778"/>
        <v>0</v>
      </c>
      <c r="U840" s="89">
        <f t="shared" si="779"/>
        <v>0</v>
      </c>
    </row>
    <row r="841" spans="2:29" x14ac:dyDescent="0.25">
      <c r="B841" s="83">
        <v>818</v>
      </c>
      <c r="C841" s="95" t="s">
        <v>23</v>
      </c>
      <c r="D841" s="103" t="s">
        <v>215</v>
      </c>
      <c r="E841" s="97" t="s">
        <v>501</v>
      </c>
      <c r="F841" s="98" t="s">
        <v>516</v>
      </c>
      <c r="G841" s="99">
        <v>10</v>
      </c>
      <c r="H841" s="99">
        <v>22</v>
      </c>
      <c r="I841" s="100">
        <v>11</v>
      </c>
      <c r="J841" s="99">
        <v>10</v>
      </c>
      <c r="K841" s="99">
        <v>0</v>
      </c>
      <c r="L841" s="99">
        <v>0</v>
      </c>
      <c r="M841" s="99"/>
      <c r="N841" s="99">
        <f t="shared" ref="N841" si="780">SUM(L841+M841)</f>
        <v>0</v>
      </c>
      <c r="O841" s="99">
        <v>10</v>
      </c>
      <c r="P841" s="99">
        <v>10</v>
      </c>
      <c r="Q841" s="144">
        <f t="shared" si="776"/>
        <v>-10</v>
      </c>
      <c r="R841" s="99">
        <v>638</v>
      </c>
      <c r="S841" s="99">
        <f t="shared" ref="S841:S842" si="781">N841*R841</f>
        <v>0</v>
      </c>
      <c r="T841" s="99">
        <f t="shared" ref="T841:T842" si="782">O841*R841</f>
        <v>6380</v>
      </c>
      <c r="U841" s="99">
        <f t="shared" ref="U841:U842" si="783">P841*R841</f>
        <v>6380</v>
      </c>
      <c r="V841" s="143" t="s">
        <v>727</v>
      </c>
      <c r="W841" s="143"/>
      <c r="X841" s="143"/>
      <c r="Y841" s="143"/>
      <c r="Z841" s="143"/>
      <c r="AA841" s="143"/>
      <c r="AB841" s="143"/>
      <c r="AC841" s="143"/>
    </row>
    <row r="842" spans="2:29" x14ac:dyDescent="0.25">
      <c r="B842" s="83">
        <v>819</v>
      </c>
      <c r="C842" s="36" t="s">
        <v>23</v>
      </c>
      <c r="D842" s="37" t="s">
        <v>150</v>
      </c>
      <c r="E842" s="38" t="s">
        <v>501</v>
      </c>
      <c r="F842" s="68" t="s">
        <v>516</v>
      </c>
      <c r="G842" s="35">
        <v>0</v>
      </c>
      <c r="H842" s="35">
        <v>0</v>
      </c>
      <c r="I842" s="40">
        <v>0</v>
      </c>
      <c r="J842" s="35">
        <v>0</v>
      </c>
      <c r="K842" s="89">
        <v>0</v>
      </c>
      <c r="L842" s="89">
        <v>0</v>
      </c>
      <c r="M842" s="89">
        <v>0</v>
      </c>
      <c r="N842" s="35">
        <v>0</v>
      </c>
      <c r="O842" s="35">
        <v>0</v>
      </c>
      <c r="P842" s="35">
        <v>0</v>
      </c>
      <c r="Q842" s="41">
        <f t="shared" si="776"/>
        <v>0</v>
      </c>
      <c r="R842" s="89"/>
      <c r="S842" s="89">
        <f t="shared" si="781"/>
        <v>0</v>
      </c>
      <c r="T842" s="89">
        <f t="shared" si="782"/>
        <v>0</v>
      </c>
      <c r="U842" s="89">
        <f t="shared" si="783"/>
        <v>0</v>
      </c>
    </row>
    <row r="843" spans="2:29" x14ac:dyDescent="0.25">
      <c r="B843" s="83">
        <v>820</v>
      </c>
      <c r="C843" s="95" t="s">
        <v>23</v>
      </c>
      <c r="D843" s="96" t="s">
        <v>244</v>
      </c>
      <c r="E843" s="97" t="s">
        <v>517</v>
      </c>
      <c r="F843" s="98" t="s">
        <v>518</v>
      </c>
      <c r="G843" s="99"/>
      <c r="H843" s="99"/>
      <c r="I843" s="100"/>
      <c r="J843" s="99">
        <v>0</v>
      </c>
      <c r="K843" s="99"/>
      <c r="L843" s="99"/>
      <c r="M843" s="99"/>
      <c r="N843" s="99">
        <f t="shared" ref="N843:N855" si="784">SUM(L843+M843)</f>
        <v>0</v>
      </c>
      <c r="O843" s="99"/>
      <c r="P843" s="99">
        <v>10</v>
      </c>
      <c r="Q843" s="144">
        <f t="shared" si="776"/>
        <v>0</v>
      </c>
      <c r="R843" s="99">
        <v>710</v>
      </c>
      <c r="S843" s="99">
        <f t="shared" ref="S843:S857" si="785">N843*R843</f>
        <v>0</v>
      </c>
      <c r="T843" s="99">
        <f t="shared" ref="T843:T857" si="786">O843*R843</f>
        <v>0</v>
      </c>
      <c r="U843" s="99">
        <f t="shared" ref="U843:U857" si="787">P843*R843</f>
        <v>7100</v>
      </c>
      <c r="V843" s="143" t="s">
        <v>727</v>
      </c>
      <c r="W843" s="143"/>
      <c r="X843" s="143"/>
      <c r="Y843" s="143"/>
      <c r="Z843" s="143"/>
      <c r="AA843" s="143"/>
      <c r="AB843" s="143"/>
      <c r="AC843" s="143"/>
    </row>
    <row r="844" spans="2:29" s="54" customFormat="1" x14ac:dyDescent="0.25">
      <c r="B844" s="135">
        <v>820</v>
      </c>
      <c r="C844" s="95" t="s">
        <v>7</v>
      </c>
      <c r="D844" s="96" t="s">
        <v>191</v>
      </c>
      <c r="E844" s="97" t="s">
        <v>517</v>
      </c>
      <c r="F844" s="98" t="s">
        <v>518</v>
      </c>
      <c r="G844" s="99"/>
      <c r="H844" s="99"/>
      <c r="I844" s="100"/>
      <c r="J844" s="99">
        <v>0</v>
      </c>
      <c r="K844" s="99"/>
      <c r="L844" s="99"/>
      <c r="M844" s="99"/>
      <c r="N844" s="99">
        <f t="shared" ref="N844" si="788">SUM(L844+M844)</f>
        <v>0</v>
      </c>
      <c r="O844" s="99"/>
      <c r="P844" s="99">
        <v>0</v>
      </c>
      <c r="Q844" s="144">
        <f t="shared" ref="Q844" si="789">N844-O844</f>
        <v>0</v>
      </c>
      <c r="R844" s="99">
        <v>680</v>
      </c>
      <c r="S844" s="99">
        <f t="shared" ref="S844" si="790">N844*R844</f>
        <v>0</v>
      </c>
      <c r="T844" s="99">
        <f t="shared" ref="T844" si="791">O844*R844</f>
        <v>0</v>
      </c>
      <c r="U844" s="99">
        <f t="shared" ref="U844" si="792">P844*R844</f>
        <v>0</v>
      </c>
      <c r="V844" s="143" t="s">
        <v>727</v>
      </c>
      <c r="W844" s="143"/>
      <c r="X844" s="143"/>
      <c r="Y844" s="143"/>
      <c r="Z844" s="143"/>
      <c r="AA844" s="143"/>
      <c r="AB844" s="143"/>
      <c r="AC844" s="143"/>
    </row>
    <row r="845" spans="2:29" x14ac:dyDescent="0.25">
      <c r="B845" s="83">
        <v>821</v>
      </c>
      <c r="C845" s="95" t="s">
        <v>23</v>
      </c>
      <c r="D845" s="96" t="s">
        <v>519</v>
      </c>
      <c r="E845" s="97" t="s">
        <v>517</v>
      </c>
      <c r="F845" s="98" t="s">
        <v>518</v>
      </c>
      <c r="G845" s="99"/>
      <c r="H845" s="99"/>
      <c r="I845" s="100"/>
      <c r="J845" s="99">
        <v>1</v>
      </c>
      <c r="K845" s="99"/>
      <c r="L845" s="99"/>
      <c r="M845" s="99"/>
      <c r="N845" s="99">
        <f t="shared" si="784"/>
        <v>0</v>
      </c>
      <c r="O845" s="99">
        <v>2</v>
      </c>
      <c r="P845" s="99">
        <v>1</v>
      </c>
      <c r="Q845" s="144">
        <f t="shared" si="776"/>
        <v>-2</v>
      </c>
      <c r="R845" s="99">
        <v>722.6</v>
      </c>
      <c r="S845" s="99">
        <f t="shared" si="785"/>
        <v>0</v>
      </c>
      <c r="T845" s="99">
        <f t="shared" si="786"/>
        <v>1445.2</v>
      </c>
      <c r="U845" s="99">
        <f t="shared" si="787"/>
        <v>722.6</v>
      </c>
      <c r="V845" s="143" t="s">
        <v>727</v>
      </c>
      <c r="W845" s="143"/>
      <c r="X845" s="143"/>
      <c r="Y845" s="143"/>
      <c r="Z845" s="143"/>
      <c r="AA845" s="143"/>
      <c r="AB845" s="143"/>
      <c r="AC845" s="143"/>
    </row>
    <row r="846" spans="2:29" x14ac:dyDescent="0.25">
      <c r="B846" s="83">
        <v>822</v>
      </c>
      <c r="C846" s="32" t="s">
        <v>23</v>
      </c>
      <c r="D846" s="33" t="s">
        <v>74</v>
      </c>
      <c r="E846" s="30" t="s">
        <v>517</v>
      </c>
      <c r="F846" s="57" t="s">
        <v>518</v>
      </c>
      <c r="G846" s="27"/>
      <c r="H846" s="27"/>
      <c r="I846" s="28"/>
      <c r="J846" s="27">
        <v>5</v>
      </c>
      <c r="K846" s="88">
        <v>0</v>
      </c>
      <c r="L846" s="88">
        <v>0</v>
      </c>
      <c r="M846" s="88">
        <v>0</v>
      </c>
      <c r="N846" s="88">
        <f t="shared" si="784"/>
        <v>0</v>
      </c>
      <c r="O846" s="27">
        <v>5</v>
      </c>
      <c r="P846" s="27">
        <v>5</v>
      </c>
      <c r="Q846" s="41">
        <f t="shared" si="776"/>
        <v>-5</v>
      </c>
      <c r="R846" s="88">
        <v>803</v>
      </c>
      <c r="S846" s="88">
        <f t="shared" si="785"/>
        <v>0</v>
      </c>
      <c r="T846" s="88">
        <f t="shared" si="786"/>
        <v>4015</v>
      </c>
      <c r="U846" s="88">
        <f t="shared" si="787"/>
        <v>4015</v>
      </c>
      <c r="V846" s="54" t="s">
        <v>727</v>
      </c>
    </row>
    <row r="847" spans="2:29" x14ac:dyDescent="0.25">
      <c r="B847" s="83">
        <v>823</v>
      </c>
      <c r="C847" s="95" t="s">
        <v>23</v>
      </c>
      <c r="D847" s="96" t="s">
        <v>244</v>
      </c>
      <c r="E847" s="97" t="s">
        <v>517</v>
      </c>
      <c r="F847" s="98" t="s">
        <v>520</v>
      </c>
      <c r="G847" s="99"/>
      <c r="H847" s="99"/>
      <c r="I847" s="100"/>
      <c r="J847" s="99">
        <v>0</v>
      </c>
      <c r="K847" s="99"/>
      <c r="L847" s="99"/>
      <c r="M847" s="99"/>
      <c r="N847" s="99">
        <f t="shared" si="784"/>
        <v>0</v>
      </c>
      <c r="O847" s="99"/>
      <c r="P847" s="99">
        <v>20</v>
      </c>
      <c r="Q847" s="144">
        <f t="shared" si="776"/>
        <v>0</v>
      </c>
      <c r="R847" s="99">
        <v>880</v>
      </c>
      <c r="S847" s="99">
        <f t="shared" si="785"/>
        <v>0</v>
      </c>
      <c r="T847" s="99">
        <f t="shared" si="786"/>
        <v>0</v>
      </c>
      <c r="U847" s="99">
        <f t="shared" si="787"/>
        <v>17600</v>
      </c>
      <c r="V847" s="143" t="s">
        <v>727</v>
      </c>
      <c r="W847" s="143"/>
      <c r="X847" s="143"/>
      <c r="Y847" s="143"/>
      <c r="Z847" s="143"/>
      <c r="AA847" s="143"/>
      <c r="AB847" s="143"/>
      <c r="AC847" s="143"/>
    </row>
    <row r="848" spans="2:29" x14ac:dyDescent="0.25">
      <c r="B848" s="83">
        <v>824</v>
      </c>
      <c r="C848" s="59" t="s">
        <v>23</v>
      </c>
      <c r="D848" s="61" t="s">
        <v>519</v>
      </c>
      <c r="E848" s="55" t="s">
        <v>517</v>
      </c>
      <c r="F848" s="57" t="s">
        <v>520</v>
      </c>
      <c r="G848" s="88"/>
      <c r="H848" s="88"/>
      <c r="I848" s="92"/>
      <c r="J848" s="88">
        <v>1</v>
      </c>
      <c r="K848" s="88">
        <v>0</v>
      </c>
      <c r="L848" s="88">
        <v>0</v>
      </c>
      <c r="M848" s="88">
        <v>0</v>
      </c>
      <c r="N848" s="88">
        <f t="shared" si="784"/>
        <v>0</v>
      </c>
      <c r="O848" s="88">
        <v>2</v>
      </c>
      <c r="P848" s="88">
        <v>0</v>
      </c>
      <c r="Q848" s="41">
        <f t="shared" si="776"/>
        <v>-2</v>
      </c>
      <c r="R848" s="88">
        <v>1350</v>
      </c>
      <c r="S848" s="88">
        <f t="shared" si="785"/>
        <v>0</v>
      </c>
      <c r="T848" s="88">
        <f t="shared" si="786"/>
        <v>2700</v>
      </c>
      <c r="U848" s="88">
        <f t="shared" si="787"/>
        <v>0</v>
      </c>
      <c r="V848" s="54" t="s">
        <v>727</v>
      </c>
    </row>
    <row r="849" spans="2:29" x14ac:dyDescent="0.25">
      <c r="B849" s="83">
        <v>825</v>
      </c>
      <c r="C849" s="95" t="s">
        <v>23</v>
      </c>
      <c r="D849" s="96" t="s">
        <v>74</v>
      </c>
      <c r="E849" s="97" t="s">
        <v>517</v>
      </c>
      <c r="F849" s="98" t="s">
        <v>520</v>
      </c>
      <c r="G849" s="99"/>
      <c r="H849" s="99"/>
      <c r="I849" s="100"/>
      <c r="J849" s="99">
        <v>0</v>
      </c>
      <c r="K849" s="99"/>
      <c r="L849" s="99"/>
      <c r="M849" s="99"/>
      <c r="N849" s="99">
        <f t="shared" si="784"/>
        <v>0</v>
      </c>
      <c r="O849" s="99"/>
      <c r="P849" s="99">
        <v>5</v>
      </c>
      <c r="Q849" s="144">
        <f t="shared" si="776"/>
        <v>0</v>
      </c>
      <c r="R849" s="99">
        <v>880</v>
      </c>
      <c r="S849" s="99">
        <f t="shared" si="785"/>
        <v>0</v>
      </c>
      <c r="T849" s="99">
        <f t="shared" si="786"/>
        <v>0</v>
      </c>
      <c r="U849" s="99">
        <f t="shared" si="787"/>
        <v>4400</v>
      </c>
      <c r="V849" s="143" t="s">
        <v>727</v>
      </c>
      <c r="W849" s="143"/>
      <c r="X849" s="143"/>
      <c r="Y849" s="143"/>
      <c r="Z849" s="143"/>
      <c r="AA849" s="143"/>
      <c r="AB849" s="143"/>
      <c r="AC849" s="143"/>
    </row>
    <row r="850" spans="2:29" x14ac:dyDescent="0.25">
      <c r="B850" s="83">
        <v>826</v>
      </c>
      <c r="C850" s="95" t="s">
        <v>23</v>
      </c>
      <c r="D850" s="96" t="s">
        <v>519</v>
      </c>
      <c r="E850" s="97" t="s">
        <v>517</v>
      </c>
      <c r="F850" s="98" t="s">
        <v>521</v>
      </c>
      <c r="G850" s="99"/>
      <c r="H850" s="99"/>
      <c r="I850" s="100"/>
      <c r="J850" s="99">
        <v>1</v>
      </c>
      <c r="K850" s="99"/>
      <c r="L850" s="99"/>
      <c r="M850" s="99"/>
      <c r="N850" s="99">
        <f t="shared" si="784"/>
        <v>0</v>
      </c>
      <c r="O850" s="99">
        <v>2</v>
      </c>
      <c r="P850" s="99">
        <v>5</v>
      </c>
      <c r="Q850" s="144">
        <f t="shared" si="776"/>
        <v>-2</v>
      </c>
      <c r="R850" s="99">
        <v>625.6</v>
      </c>
      <c r="S850" s="99">
        <f t="shared" si="785"/>
        <v>0</v>
      </c>
      <c r="T850" s="99">
        <f t="shared" si="786"/>
        <v>1251.2</v>
      </c>
      <c r="U850" s="99">
        <f t="shared" si="787"/>
        <v>3128</v>
      </c>
      <c r="V850" s="143" t="s">
        <v>727</v>
      </c>
      <c r="W850" s="143"/>
      <c r="X850" s="143"/>
      <c r="Y850" s="143"/>
      <c r="Z850" s="143"/>
      <c r="AA850" s="143"/>
      <c r="AB850" s="143"/>
      <c r="AC850" s="143"/>
    </row>
    <row r="851" spans="2:29" x14ac:dyDescent="0.25">
      <c r="B851" s="83">
        <v>827</v>
      </c>
      <c r="C851" s="59" t="s">
        <v>23</v>
      </c>
      <c r="D851" s="61" t="s">
        <v>519</v>
      </c>
      <c r="E851" s="55" t="s">
        <v>517</v>
      </c>
      <c r="F851" s="57" t="s">
        <v>522</v>
      </c>
      <c r="G851" s="88"/>
      <c r="H851" s="88"/>
      <c r="I851" s="92"/>
      <c r="J851" s="88">
        <v>5</v>
      </c>
      <c r="K851" s="88">
        <v>0</v>
      </c>
      <c r="L851" s="88">
        <v>0</v>
      </c>
      <c r="M851" s="88">
        <v>0</v>
      </c>
      <c r="N851" s="88">
        <f t="shared" si="784"/>
        <v>0</v>
      </c>
      <c r="O851" s="88">
        <v>10</v>
      </c>
      <c r="P851" s="88">
        <v>5</v>
      </c>
      <c r="Q851" s="41">
        <f t="shared" si="776"/>
        <v>-10</v>
      </c>
      <c r="R851" s="88">
        <v>372</v>
      </c>
      <c r="S851" s="88">
        <f t="shared" si="785"/>
        <v>0</v>
      </c>
      <c r="T851" s="88">
        <f t="shared" si="786"/>
        <v>3720</v>
      </c>
      <c r="U851" s="88">
        <f t="shared" si="787"/>
        <v>1860</v>
      </c>
      <c r="V851" s="54" t="s">
        <v>727</v>
      </c>
    </row>
    <row r="852" spans="2:29" x14ac:dyDescent="0.25">
      <c r="B852" s="83">
        <v>828</v>
      </c>
      <c r="C852" s="95" t="s">
        <v>7</v>
      </c>
      <c r="D852" s="96" t="s">
        <v>191</v>
      </c>
      <c r="E852" s="97" t="s">
        <v>517</v>
      </c>
      <c r="F852" s="98" t="s">
        <v>522</v>
      </c>
      <c r="G852" s="99"/>
      <c r="H852" s="99"/>
      <c r="I852" s="100"/>
      <c r="J852" s="99">
        <v>25</v>
      </c>
      <c r="K852" s="99"/>
      <c r="L852" s="99"/>
      <c r="M852" s="99"/>
      <c r="N852" s="99">
        <f t="shared" si="784"/>
        <v>0</v>
      </c>
      <c r="O852" s="99">
        <v>25</v>
      </c>
      <c r="P852" s="99">
        <v>50</v>
      </c>
      <c r="Q852" s="143"/>
      <c r="R852" s="99">
        <v>265</v>
      </c>
      <c r="S852" s="99">
        <f t="shared" si="785"/>
        <v>0</v>
      </c>
      <c r="T852" s="99">
        <f t="shared" si="786"/>
        <v>6625</v>
      </c>
      <c r="U852" s="99">
        <f t="shared" si="787"/>
        <v>13250</v>
      </c>
      <c r="V852" s="143"/>
      <c r="W852" s="143"/>
      <c r="X852" s="143"/>
      <c r="Y852" s="143"/>
      <c r="Z852" s="143"/>
      <c r="AA852" s="143"/>
      <c r="AB852" s="143"/>
      <c r="AC852" s="143"/>
    </row>
    <row r="853" spans="2:29" x14ac:dyDescent="0.25">
      <c r="B853" s="83">
        <v>829</v>
      </c>
      <c r="C853" s="95" t="s">
        <v>7</v>
      </c>
      <c r="D853" s="96" t="s">
        <v>447</v>
      </c>
      <c r="E853" s="97" t="s">
        <v>517</v>
      </c>
      <c r="F853" s="98" t="s">
        <v>522</v>
      </c>
      <c r="G853" s="99"/>
      <c r="H853" s="99"/>
      <c r="I853" s="100"/>
      <c r="J853" s="99">
        <v>0</v>
      </c>
      <c r="K853" s="99"/>
      <c r="L853" s="99"/>
      <c r="M853" s="99"/>
      <c r="N853" s="99">
        <f t="shared" si="784"/>
        <v>0</v>
      </c>
      <c r="O853" s="99">
        <v>0</v>
      </c>
      <c r="P853" s="99">
        <v>0</v>
      </c>
      <c r="Q853" s="143"/>
      <c r="R853" s="99">
        <v>265</v>
      </c>
      <c r="S853" s="99">
        <f t="shared" si="785"/>
        <v>0</v>
      </c>
      <c r="T853" s="99">
        <f t="shared" si="786"/>
        <v>0</v>
      </c>
      <c r="U853" s="99">
        <f t="shared" si="787"/>
        <v>0</v>
      </c>
      <c r="V853" s="143"/>
      <c r="W853" s="143"/>
      <c r="X853" s="143"/>
      <c r="Y853" s="143"/>
      <c r="Z853" s="143"/>
      <c r="AA853" s="143"/>
      <c r="AB853" s="143"/>
      <c r="AC853" s="143"/>
    </row>
    <row r="854" spans="2:29" x14ac:dyDescent="0.25">
      <c r="B854" s="83">
        <v>830</v>
      </c>
      <c r="C854" s="95" t="s">
        <v>23</v>
      </c>
      <c r="D854" s="96" t="s">
        <v>265</v>
      </c>
      <c r="E854" s="97" t="s">
        <v>517</v>
      </c>
      <c r="F854" s="98" t="s">
        <v>523</v>
      </c>
      <c r="G854" s="99"/>
      <c r="H854" s="99"/>
      <c r="I854" s="100"/>
      <c r="J854" s="99">
        <v>0</v>
      </c>
      <c r="K854" s="99"/>
      <c r="L854" s="99"/>
      <c r="M854" s="99"/>
      <c r="N854" s="99">
        <f t="shared" si="784"/>
        <v>0</v>
      </c>
      <c r="O854" s="99"/>
      <c r="P854" s="99">
        <v>0</v>
      </c>
      <c r="Q854" s="144">
        <f>N854-O854</f>
        <v>0</v>
      </c>
      <c r="R854" s="99">
        <v>463</v>
      </c>
      <c r="S854" s="99">
        <f t="shared" si="785"/>
        <v>0</v>
      </c>
      <c r="T854" s="99">
        <f t="shared" si="786"/>
        <v>0</v>
      </c>
      <c r="U854" s="99">
        <f t="shared" si="787"/>
        <v>0</v>
      </c>
      <c r="V854" s="143" t="s">
        <v>727</v>
      </c>
      <c r="W854" s="143"/>
      <c r="X854" s="143"/>
      <c r="Y854" s="143"/>
      <c r="Z854" s="143"/>
      <c r="AA854" s="143"/>
      <c r="AB854" s="143"/>
      <c r="AC854" s="143"/>
    </row>
    <row r="855" spans="2:29" x14ac:dyDescent="0.25">
      <c r="B855" s="83">
        <v>831</v>
      </c>
      <c r="C855" s="95" t="s">
        <v>7</v>
      </c>
      <c r="D855" s="103" t="s">
        <v>183</v>
      </c>
      <c r="E855" s="97" t="s">
        <v>501</v>
      </c>
      <c r="F855" s="98" t="s">
        <v>524</v>
      </c>
      <c r="G855" s="99">
        <v>40</v>
      </c>
      <c r="H855" s="99">
        <v>80</v>
      </c>
      <c r="I855" s="100">
        <v>0</v>
      </c>
      <c r="J855" s="99">
        <v>20</v>
      </c>
      <c r="K855" s="99"/>
      <c r="L855" s="99"/>
      <c r="M855" s="99"/>
      <c r="N855" s="99">
        <f t="shared" si="784"/>
        <v>0</v>
      </c>
      <c r="O855" s="99">
        <v>40</v>
      </c>
      <c r="P855" s="99">
        <v>40</v>
      </c>
      <c r="Q855" s="143"/>
      <c r="R855" s="99">
        <v>400</v>
      </c>
      <c r="S855" s="99">
        <f t="shared" si="785"/>
        <v>0</v>
      </c>
      <c r="T855" s="99">
        <f t="shared" si="786"/>
        <v>16000</v>
      </c>
      <c r="U855" s="99">
        <f t="shared" si="787"/>
        <v>16000</v>
      </c>
      <c r="V855" s="143"/>
      <c r="W855" s="143"/>
      <c r="X855" s="143"/>
      <c r="Y855" s="143"/>
      <c r="Z855" s="143"/>
      <c r="AA855" s="143"/>
      <c r="AB855" s="143"/>
      <c r="AC855" s="143"/>
    </row>
    <row r="856" spans="2:29" x14ac:dyDescent="0.25">
      <c r="B856" s="83">
        <v>832</v>
      </c>
      <c r="C856" s="36" t="s">
        <v>23</v>
      </c>
      <c r="D856" s="37" t="s">
        <v>203</v>
      </c>
      <c r="E856" s="38" t="s">
        <v>501</v>
      </c>
      <c r="F856" s="68" t="s">
        <v>525</v>
      </c>
      <c r="G856" s="35">
        <v>0</v>
      </c>
      <c r="H856" s="35">
        <v>0</v>
      </c>
      <c r="I856" s="40">
        <v>0</v>
      </c>
      <c r="J856" s="35">
        <v>0</v>
      </c>
      <c r="K856" s="89">
        <v>0</v>
      </c>
      <c r="L856" s="89">
        <v>0</v>
      </c>
      <c r="M856" s="89">
        <v>0</v>
      </c>
      <c r="N856" s="35">
        <v>0</v>
      </c>
      <c r="O856" s="35">
        <v>0</v>
      </c>
      <c r="P856" s="35">
        <v>0</v>
      </c>
      <c r="Q856" s="41">
        <f>N856-O856</f>
        <v>0</v>
      </c>
      <c r="R856" s="89"/>
      <c r="S856" s="89">
        <f t="shared" si="785"/>
        <v>0</v>
      </c>
      <c r="T856" s="89">
        <f t="shared" si="786"/>
        <v>0</v>
      </c>
      <c r="U856" s="89">
        <f t="shared" si="787"/>
        <v>0</v>
      </c>
    </row>
    <row r="857" spans="2:29" x14ac:dyDescent="0.25">
      <c r="B857" s="83">
        <v>833</v>
      </c>
      <c r="C857" s="65" t="s">
        <v>7</v>
      </c>
      <c r="D857" s="66" t="s">
        <v>35</v>
      </c>
      <c r="E857" s="67" t="s">
        <v>501</v>
      </c>
      <c r="F857" s="68" t="s">
        <v>525</v>
      </c>
      <c r="G857" s="89">
        <v>0</v>
      </c>
      <c r="H857" s="89">
        <v>0</v>
      </c>
      <c r="I857" s="93">
        <v>0</v>
      </c>
      <c r="J857" s="89">
        <v>0</v>
      </c>
      <c r="K857" s="89">
        <v>0</v>
      </c>
      <c r="L857" s="89">
        <v>0</v>
      </c>
      <c r="M857" s="89">
        <v>0</v>
      </c>
      <c r="N857" s="89">
        <v>0</v>
      </c>
      <c r="O857" s="89">
        <v>0</v>
      </c>
      <c r="P857" s="89">
        <v>0</v>
      </c>
      <c r="R857" s="89"/>
      <c r="S857" s="89">
        <f t="shared" si="785"/>
        <v>0</v>
      </c>
      <c r="T857" s="89">
        <f t="shared" si="786"/>
        <v>0</v>
      </c>
      <c r="U857" s="89">
        <f t="shared" si="787"/>
        <v>0</v>
      </c>
    </row>
    <row r="858" spans="2:29" x14ac:dyDescent="0.25">
      <c r="B858" s="83">
        <v>834</v>
      </c>
      <c r="C858" s="32" t="s">
        <v>7</v>
      </c>
      <c r="D858" s="33" t="s">
        <v>526</v>
      </c>
      <c r="E858" s="30" t="s">
        <v>501</v>
      </c>
      <c r="F858" s="31" t="s">
        <v>525</v>
      </c>
      <c r="G858" s="27">
        <v>0</v>
      </c>
      <c r="H858" s="27">
        <v>0</v>
      </c>
      <c r="I858" s="28">
        <v>15</v>
      </c>
      <c r="J858" s="27">
        <v>0</v>
      </c>
      <c r="K858" s="88">
        <v>0</v>
      </c>
      <c r="L858" s="88">
        <v>0</v>
      </c>
      <c r="M858" s="88">
        <v>0</v>
      </c>
      <c r="N858" s="88">
        <f t="shared" ref="N858:N875" si="793">SUM(L858+M858)</f>
        <v>0</v>
      </c>
      <c r="O858" s="27">
        <v>0</v>
      </c>
      <c r="P858" s="27">
        <v>0</v>
      </c>
      <c r="R858" s="88">
        <v>760</v>
      </c>
      <c r="S858" s="88">
        <f t="shared" ref="S858:S880" si="794">N858*R858</f>
        <v>0</v>
      </c>
      <c r="T858" s="88">
        <f t="shared" ref="T858:T880" si="795">O858*R858</f>
        <v>0</v>
      </c>
      <c r="U858" s="88">
        <f t="shared" ref="U858:U880" si="796">P858*R858</f>
        <v>0</v>
      </c>
    </row>
    <row r="859" spans="2:29" x14ac:dyDescent="0.25">
      <c r="B859" s="83">
        <v>835</v>
      </c>
      <c r="C859" s="95" t="s">
        <v>23</v>
      </c>
      <c r="D859" s="96" t="s">
        <v>244</v>
      </c>
      <c r="E859" s="97" t="s">
        <v>527</v>
      </c>
      <c r="F859" s="98" t="s">
        <v>528</v>
      </c>
      <c r="G859" s="99"/>
      <c r="H859" s="99"/>
      <c r="I859" s="100"/>
      <c r="J859" s="99">
        <v>0</v>
      </c>
      <c r="K859" s="99"/>
      <c r="L859" s="99"/>
      <c r="M859" s="99"/>
      <c r="N859" s="99">
        <f t="shared" si="793"/>
        <v>0</v>
      </c>
      <c r="O859" s="99"/>
      <c r="P859" s="99">
        <v>5</v>
      </c>
      <c r="Q859" s="144">
        <f t="shared" ref="Q859:Q863" si="797">N859-O859</f>
        <v>0</v>
      </c>
      <c r="R859" s="99">
        <v>500</v>
      </c>
      <c r="S859" s="99">
        <f t="shared" si="794"/>
        <v>0</v>
      </c>
      <c r="T859" s="99">
        <f t="shared" si="795"/>
        <v>0</v>
      </c>
      <c r="U859" s="99">
        <f t="shared" si="796"/>
        <v>2500</v>
      </c>
      <c r="V859" s="143" t="s">
        <v>752</v>
      </c>
      <c r="W859" s="143"/>
      <c r="X859" s="143"/>
      <c r="Y859" s="143"/>
      <c r="Z859" s="143"/>
      <c r="AA859" s="143"/>
      <c r="AB859" s="143"/>
      <c r="AC859" s="143"/>
    </row>
    <row r="860" spans="2:29" x14ac:dyDescent="0.25">
      <c r="B860" s="83">
        <v>836</v>
      </c>
      <c r="C860" s="95" t="s">
        <v>23</v>
      </c>
      <c r="D860" s="96" t="s">
        <v>74</v>
      </c>
      <c r="E860" s="97" t="s">
        <v>517</v>
      </c>
      <c r="F860" s="98" t="s">
        <v>529</v>
      </c>
      <c r="G860" s="99"/>
      <c r="H860" s="99"/>
      <c r="I860" s="100"/>
      <c r="J860" s="99">
        <v>0</v>
      </c>
      <c r="K860" s="99"/>
      <c r="L860" s="99"/>
      <c r="M860" s="99"/>
      <c r="N860" s="99">
        <f t="shared" si="793"/>
        <v>0</v>
      </c>
      <c r="O860" s="99"/>
      <c r="P860" s="99">
        <v>5</v>
      </c>
      <c r="Q860" s="144">
        <f t="shared" si="797"/>
        <v>0</v>
      </c>
      <c r="R860" s="99">
        <v>510</v>
      </c>
      <c r="S860" s="99">
        <f t="shared" si="794"/>
        <v>0</v>
      </c>
      <c r="T860" s="99">
        <f t="shared" si="795"/>
        <v>0</v>
      </c>
      <c r="U860" s="99">
        <f t="shared" si="796"/>
        <v>2550</v>
      </c>
      <c r="V860" s="143" t="s">
        <v>727</v>
      </c>
      <c r="W860" s="143"/>
      <c r="X860" s="143"/>
      <c r="Y860" s="143"/>
      <c r="Z860" s="143"/>
      <c r="AA860" s="143"/>
      <c r="AB860" s="143"/>
      <c r="AC860" s="143"/>
    </row>
    <row r="861" spans="2:29" x14ac:dyDescent="0.25">
      <c r="B861" s="83">
        <v>837</v>
      </c>
      <c r="C861" s="95" t="s">
        <v>23</v>
      </c>
      <c r="D861" s="96" t="s">
        <v>74</v>
      </c>
      <c r="E861" s="97" t="s">
        <v>517</v>
      </c>
      <c r="F861" s="98" t="s">
        <v>530</v>
      </c>
      <c r="G861" s="99"/>
      <c r="H861" s="99"/>
      <c r="I861" s="100"/>
      <c r="J861" s="99">
        <v>0</v>
      </c>
      <c r="K861" s="99"/>
      <c r="L861" s="99"/>
      <c r="M861" s="99"/>
      <c r="N861" s="99">
        <f t="shared" si="793"/>
        <v>0</v>
      </c>
      <c r="O861" s="99"/>
      <c r="P861" s="99">
        <v>5</v>
      </c>
      <c r="Q861" s="144">
        <f t="shared" si="797"/>
        <v>0</v>
      </c>
      <c r="R861" s="99">
        <v>542</v>
      </c>
      <c r="S861" s="99">
        <f t="shared" si="794"/>
        <v>0</v>
      </c>
      <c r="T861" s="99">
        <f t="shared" si="795"/>
        <v>0</v>
      </c>
      <c r="U861" s="99">
        <f t="shared" si="796"/>
        <v>2710</v>
      </c>
      <c r="V861" s="143" t="s">
        <v>727</v>
      </c>
      <c r="W861" s="143"/>
      <c r="X861" s="143"/>
      <c r="Y861" s="143"/>
      <c r="Z861" s="143"/>
      <c r="AA861" s="143"/>
      <c r="AB861" s="143"/>
      <c r="AC861" s="143"/>
    </row>
    <row r="862" spans="2:29" x14ac:dyDescent="0.25">
      <c r="B862" s="83">
        <v>838</v>
      </c>
      <c r="C862" s="95" t="s">
        <v>23</v>
      </c>
      <c r="D862" s="96" t="s">
        <v>74</v>
      </c>
      <c r="E862" s="97" t="s">
        <v>517</v>
      </c>
      <c r="F862" s="98" t="s">
        <v>531</v>
      </c>
      <c r="G862" s="99"/>
      <c r="H862" s="99"/>
      <c r="I862" s="100"/>
      <c r="J862" s="99">
        <v>0</v>
      </c>
      <c r="K862" s="99"/>
      <c r="L862" s="99"/>
      <c r="M862" s="99"/>
      <c r="N862" s="99">
        <f t="shared" si="793"/>
        <v>0</v>
      </c>
      <c r="O862" s="99"/>
      <c r="P862" s="99">
        <v>5</v>
      </c>
      <c r="Q862" s="144">
        <f t="shared" si="797"/>
        <v>0</v>
      </c>
      <c r="R862" s="99">
        <v>542</v>
      </c>
      <c r="S862" s="99">
        <f t="shared" si="794"/>
        <v>0</v>
      </c>
      <c r="T862" s="99">
        <f t="shared" si="795"/>
        <v>0</v>
      </c>
      <c r="U862" s="99">
        <f t="shared" si="796"/>
        <v>2710</v>
      </c>
      <c r="V862" s="143" t="s">
        <v>727</v>
      </c>
      <c r="W862" s="143"/>
      <c r="X862" s="143"/>
      <c r="Y862" s="143"/>
      <c r="Z862" s="143"/>
      <c r="AA862" s="143"/>
      <c r="AB862" s="143"/>
      <c r="AC862" s="143"/>
    </row>
    <row r="863" spans="2:29" x14ac:dyDescent="0.25">
      <c r="B863" s="83">
        <v>839</v>
      </c>
      <c r="C863" s="95" t="s">
        <v>23</v>
      </c>
      <c r="D863" s="96" t="s">
        <v>519</v>
      </c>
      <c r="E863" s="97" t="s">
        <v>527</v>
      </c>
      <c r="F863" s="98" t="s">
        <v>528</v>
      </c>
      <c r="G863" s="99"/>
      <c r="H863" s="99"/>
      <c r="I863" s="100"/>
      <c r="J863" s="99">
        <v>5</v>
      </c>
      <c r="K863" s="99"/>
      <c r="L863" s="99"/>
      <c r="M863" s="99"/>
      <c r="N863" s="99">
        <f t="shared" si="793"/>
        <v>0</v>
      </c>
      <c r="O863" s="99">
        <v>10</v>
      </c>
      <c r="P863" s="99">
        <v>5</v>
      </c>
      <c r="Q863" s="144">
        <f t="shared" si="797"/>
        <v>-10</v>
      </c>
      <c r="R863" s="99">
        <v>300</v>
      </c>
      <c r="S863" s="99">
        <f t="shared" si="794"/>
        <v>0</v>
      </c>
      <c r="T863" s="99">
        <f t="shared" si="795"/>
        <v>3000</v>
      </c>
      <c r="U863" s="99">
        <f t="shared" si="796"/>
        <v>1500</v>
      </c>
      <c r="V863" s="143" t="s">
        <v>727</v>
      </c>
      <c r="W863" s="143"/>
      <c r="X863" s="143"/>
      <c r="Y863" s="143"/>
      <c r="Z863" s="143"/>
      <c r="AA863" s="143"/>
      <c r="AB863" s="143"/>
      <c r="AC863" s="143"/>
    </row>
    <row r="864" spans="2:29" x14ac:dyDescent="0.25">
      <c r="B864" s="83">
        <v>840</v>
      </c>
      <c r="C864" s="95" t="s">
        <v>7</v>
      </c>
      <c r="D864" s="96" t="s">
        <v>191</v>
      </c>
      <c r="E864" s="97" t="s">
        <v>527</v>
      </c>
      <c r="F864" s="98" t="s">
        <v>528</v>
      </c>
      <c r="G864" s="99"/>
      <c r="H864" s="99"/>
      <c r="I864" s="100"/>
      <c r="J864" s="99">
        <v>30</v>
      </c>
      <c r="K864" s="99"/>
      <c r="L864" s="99"/>
      <c r="M864" s="99"/>
      <c r="N864" s="99">
        <f t="shared" si="793"/>
        <v>0</v>
      </c>
      <c r="O864" s="99">
        <v>45</v>
      </c>
      <c r="P864" s="99">
        <v>40</v>
      </c>
      <c r="Q864" s="143"/>
      <c r="R864" s="99">
        <v>477</v>
      </c>
      <c r="S864" s="99">
        <f t="shared" si="794"/>
        <v>0</v>
      </c>
      <c r="T864" s="99">
        <f t="shared" si="795"/>
        <v>21465</v>
      </c>
      <c r="U864" s="99">
        <f t="shared" si="796"/>
        <v>19080</v>
      </c>
      <c r="V864" s="143"/>
      <c r="W864" s="143"/>
      <c r="X864" s="143"/>
      <c r="Y864" s="143"/>
      <c r="Z864" s="143"/>
      <c r="AA864" s="143"/>
      <c r="AB864" s="143"/>
      <c r="AC864" s="143"/>
    </row>
    <row r="865" spans="2:29" x14ac:dyDescent="0.25">
      <c r="B865" s="83">
        <v>841</v>
      </c>
      <c r="C865" s="95" t="s">
        <v>7</v>
      </c>
      <c r="D865" s="96" t="s">
        <v>447</v>
      </c>
      <c r="E865" s="97" t="s">
        <v>527</v>
      </c>
      <c r="F865" s="98" t="s">
        <v>528</v>
      </c>
      <c r="G865" s="99"/>
      <c r="H865" s="99"/>
      <c r="I865" s="100"/>
      <c r="J865" s="99">
        <v>0</v>
      </c>
      <c r="K865" s="99"/>
      <c r="L865" s="99"/>
      <c r="M865" s="99"/>
      <c r="N865" s="99">
        <f t="shared" si="793"/>
        <v>0</v>
      </c>
      <c r="O865" s="99"/>
      <c r="P865" s="99"/>
      <c r="Q865" s="143"/>
      <c r="R865" s="99">
        <v>450</v>
      </c>
      <c r="S865" s="99">
        <f t="shared" si="794"/>
        <v>0</v>
      </c>
      <c r="T865" s="99">
        <f t="shared" si="795"/>
        <v>0</v>
      </c>
      <c r="U865" s="99">
        <f t="shared" si="796"/>
        <v>0</v>
      </c>
      <c r="V865" s="143"/>
      <c r="W865" s="143"/>
      <c r="X865" s="143"/>
      <c r="Y865" s="143"/>
      <c r="Z865" s="143"/>
      <c r="AA865" s="143"/>
      <c r="AB865" s="143"/>
      <c r="AC865" s="143"/>
    </row>
    <row r="866" spans="2:29" x14ac:dyDescent="0.25">
      <c r="B866" s="83">
        <v>842</v>
      </c>
      <c r="C866" s="95" t="s">
        <v>23</v>
      </c>
      <c r="D866" s="96" t="s">
        <v>74</v>
      </c>
      <c r="E866" s="97" t="s">
        <v>527</v>
      </c>
      <c r="F866" s="98" t="s">
        <v>528</v>
      </c>
      <c r="G866" s="99"/>
      <c r="H866" s="99"/>
      <c r="I866" s="100"/>
      <c r="J866" s="99">
        <v>0</v>
      </c>
      <c r="K866" s="99"/>
      <c r="L866" s="99"/>
      <c r="M866" s="99"/>
      <c r="N866" s="99">
        <f t="shared" si="793"/>
        <v>0</v>
      </c>
      <c r="O866" s="99"/>
      <c r="P866" s="99">
        <v>25</v>
      </c>
      <c r="Q866" s="144">
        <f t="shared" ref="Q866:Q867" si="798">N866-O866</f>
        <v>0</v>
      </c>
      <c r="R866" s="99">
        <v>445</v>
      </c>
      <c r="S866" s="99">
        <f t="shared" si="794"/>
        <v>0</v>
      </c>
      <c r="T866" s="99">
        <f t="shared" si="795"/>
        <v>0</v>
      </c>
      <c r="U866" s="99">
        <f t="shared" si="796"/>
        <v>11125</v>
      </c>
      <c r="V866" s="143" t="s">
        <v>727</v>
      </c>
      <c r="W866" s="143"/>
      <c r="X866" s="143"/>
      <c r="Y866" s="143"/>
      <c r="Z866" s="143"/>
      <c r="AA866" s="143"/>
      <c r="AB866" s="143"/>
      <c r="AC866" s="143"/>
    </row>
    <row r="867" spans="2:29" x14ac:dyDescent="0.25">
      <c r="B867" s="83">
        <v>843</v>
      </c>
      <c r="C867" s="110" t="s">
        <v>23</v>
      </c>
      <c r="D867" s="111" t="s">
        <v>224</v>
      </c>
      <c r="E867" s="112" t="s">
        <v>527</v>
      </c>
      <c r="F867" s="113" t="s">
        <v>532</v>
      </c>
      <c r="G867" s="101"/>
      <c r="H867" s="101"/>
      <c r="I867" s="114"/>
      <c r="J867" s="101">
        <v>25</v>
      </c>
      <c r="K867" s="101">
        <v>0</v>
      </c>
      <c r="L867" s="101">
        <v>0</v>
      </c>
      <c r="M867" s="101">
        <v>0</v>
      </c>
      <c r="N867" s="101">
        <f>SUM(L867+M867)</f>
        <v>0</v>
      </c>
      <c r="O867" s="101">
        <v>25</v>
      </c>
      <c r="P867" s="101">
        <v>5</v>
      </c>
      <c r="Q867" s="118">
        <f t="shared" si="798"/>
        <v>-25</v>
      </c>
      <c r="R867" s="101">
        <v>325</v>
      </c>
      <c r="S867" s="101">
        <f t="shared" si="794"/>
        <v>0</v>
      </c>
      <c r="T867" s="101">
        <f t="shared" si="795"/>
        <v>8125</v>
      </c>
      <c r="U867" s="101">
        <f t="shared" si="796"/>
        <v>1625</v>
      </c>
      <c r="V867" s="1" t="s">
        <v>727</v>
      </c>
    </row>
    <row r="868" spans="2:29" x14ac:dyDescent="0.25">
      <c r="B868" s="83">
        <v>844</v>
      </c>
      <c r="C868" s="7" t="s">
        <v>7</v>
      </c>
      <c r="D868" s="61" t="s">
        <v>278</v>
      </c>
      <c r="E868" s="3" t="s">
        <v>527</v>
      </c>
      <c r="F868" s="5" t="s">
        <v>533</v>
      </c>
      <c r="G868" s="19"/>
      <c r="H868" s="21"/>
      <c r="I868" s="23"/>
      <c r="J868" s="25">
        <v>5</v>
      </c>
      <c r="K868" s="88">
        <v>0</v>
      </c>
      <c r="L868" s="88">
        <v>0</v>
      </c>
      <c r="M868" s="88">
        <v>0</v>
      </c>
      <c r="N868" s="88">
        <f t="shared" si="793"/>
        <v>0</v>
      </c>
      <c r="O868" s="88">
        <v>20</v>
      </c>
      <c r="P868" s="88">
        <v>0</v>
      </c>
      <c r="R868" s="88">
        <v>295</v>
      </c>
      <c r="S868" s="88">
        <f t="shared" si="794"/>
        <v>0</v>
      </c>
      <c r="T868" s="88">
        <f t="shared" si="795"/>
        <v>5900</v>
      </c>
      <c r="U868" s="88">
        <f t="shared" si="796"/>
        <v>0</v>
      </c>
    </row>
    <row r="869" spans="2:29" s="54" customFormat="1" x14ac:dyDescent="0.25">
      <c r="B869" s="83">
        <v>845</v>
      </c>
      <c r="C869" s="95" t="s">
        <v>7</v>
      </c>
      <c r="D869" s="96" t="s">
        <v>278</v>
      </c>
      <c r="E869" s="97" t="s">
        <v>527</v>
      </c>
      <c r="F869" s="98" t="s">
        <v>534</v>
      </c>
      <c r="G869" s="99"/>
      <c r="H869" s="99"/>
      <c r="I869" s="100"/>
      <c r="J869" s="99">
        <v>0</v>
      </c>
      <c r="K869" s="99"/>
      <c r="L869" s="99"/>
      <c r="M869" s="99"/>
      <c r="N869" s="99">
        <f t="shared" ref="N869" si="799">SUM(L869+M869)</f>
        <v>0</v>
      </c>
      <c r="O869" s="99">
        <v>0</v>
      </c>
      <c r="P869" s="99">
        <v>0</v>
      </c>
      <c r="Q869" s="143"/>
      <c r="R869" s="99">
        <v>405</v>
      </c>
      <c r="S869" s="99">
        <f t="shared" ref="S869" si="800">N869*R869</f>
        <v>0</v>
      </c>
      <c r="T869" s="99">
        <f t="shared" ref="T869" si="801">O869*R869</f>
        <v>0</v>
      </c>
      <c r="U869" s="99">
        <f t="shared" ref="U869" si="802">P869*R869</f>
        <v>0</v>
      </c>
      <c r="V869" s="143"/>
      <c r="W869" s="143"/>
      <c r="X869" s="143"/>
      <c r="Y869" s="143"/>
      <c r="Z869" s="143"/>
      <c r="AA869" s="143"/>
      <c r="AB869" s="143"/>
      <c r="AC869" s="143"/>
    </row>
    <row r="870" spans="2:29" x14ac:dyDescent="0.25">
      <c r="B870" s="135">
        <v>845</v>
      </c>
      <c r="C870" s="95" t="s">
        <v>7</v>
      </c>
      <c r="D870" s="96" t="s">
        <v>191</v>
      </c>
      <c r="E870" s="97" t="s">
        <v>527</v>
      </c>
      <c r="F870" s="98" t="s">
        <v>763</v>
      </c>
      <c r="G870" s="99"/>
      <c r="H870" s="99"/>
      <c r="I870" s="100"/>
      <c r="J870" s="99">
        <v>0</v>
      </c>
      <c r="K870" s="99">
        <v>0</v>
      </c>
      <c r="L870" s="99">
        <v>0</v>
      </c>
      <c r="M870" s="99"/>
      <c r="N870" s="99">
        <f t="shared" si="793"/>
        <v>0</v>
      </c>
      <c r="O870" s="99">
        <v>0</v>
      </c>
      <c r="P870" s="99">
        <v>0</v>
      </c>
      <c r="Q870" s="143"/>
      <c r="R870" s="99">
        <v>1450</v>
      </c>
      <c r="S870" s="99">
        <f t="shared" si="794"/>
        <v>0</v>
      </c>
      <c r="T870" s="99">
        <f t="shared" si="795"/>
        <v>0</v>
      </c>
      <c r="U870" s="99">
        <f t="shared" si="796"/>
        <v>0</v>
      </c>
      <c r="V870" s="143"/>
      <c r="W870" s="143"/>
      <c r="X870" s="143"/>
      <c r="Y870" s="143"/>
      <c r="Z870" s="143"/>
      <c r="AA870" s="143"/>
      <c r="AB870" s="143"/>
      <c r="AC870" s="143"/>
    </row>
    <row r="871" spans="2:29" x14ac:dyDescent="0.25">
      <c r="B871" s="83">
        <v>846</v>
      </c>
      <c r="C871" s="32" t="s">
        <v>7</v>
      </c>
      <c r="D871" s="63" t="s">
        <v>126</v>
      </c>
      <c r="E871" s="30" t="s">
        <v>501</v>
      </c>
      <c r="F871" s="31" t="s">
        <v>535</v>
      </c>
      <c r="G871" s="27">
        <v>75</v>
      </c>
      <c r="H871" s="27">
        <v>250</v>
      </c>
      <c r="I871" s="28">
        <v>75</v>
      </c>
      <c r="J871" s="27">
        <v>0</v>
      </c>
      <c r="K871" s="88">
        <v>0</v>
      </c>
      <c r="L871" s="88">
        <v>0</v>
      </c>
      <c r="M871" s="88">
        <v>0</v>
      </c>
      <c r="N871" s="88">
        <f t="shared" si="793"/>
        <v>0</v>
      </c>
      <c r="O871" s="88">
        <v>100</v>
      </c>
      <c r="P871" s="88">
        <v>0</v>
      </c>
      <c r="R871" s="88">
        <v>174</v>
      </c>
      <c r="S871" s="88">
        <f t="shared" si="794"/>
        <v>0</v>
      </c>
      <c r="T871" s="88">
        <f t="shared" si="795"/>
        <v>17400</v>
      </c>
      <c r="U871" s="88">
        <f t="shared" si="796"/>
        <v>0</v>
      </c>
    </row>
    <row r="872" spans="2:29" x14ac:dyDescent="0.25">
      <c r="B872" s="83">
        <v>847</v>
      </c>
      <c r="C872" s="32" t="s">
        <v>23</v>
      </c>
      <c r="D872" s="63" t="s">
        <v>253</v>
      </c>
      <c r="E872" s="30" t="s">
        <v>501</v>
      </c>
      <c r="F872" s="31" t="s">
        <v>536</v>
      </c>
      <c r="G872" s="27"/>
      <c r="H872" s="27"/>
      <c r="I872" s="28"/>
      <c r="J872" s="27">
        <v>10</v>
      </c>
      <c r="K872" s="88">
        <v>0</v>
      </c>
      <c r="L872" s="88">
        <v>0</v>
      </c>
      <c r="M872" s="88">
        <v>0</v>
      </c>
      <c r="N872" s="88">
        <f t="shared" si="793"/>
        <v>0</v>
      </c>
      <c r="O872" s="27">
        <v>10</v>
      </c>
      <c r="P872" s="27">
        <v>0</v>
      </c>
      <c r="Q872" s="41">
        <f t="shared" ref="Q872:Q873" si="803">N872-O872</f>
        <v>-10</v>
      </c>
      <c r="R872" s="88">
        <v>430</v>
      </c>
      <c r="S872" s="88">
        <f t="shared" si="794"/>
        <v>0</v>
      </c>
      <c r="T872" s="88">
        <f t="shared" si="795"/>
        <v>4300</v>
      </c>
      <c r="U872" s="88">
        <f t="shared" si="796"/>
        <v>0</v>
      </c>
      <c r="V872" s="54" t="s">
        <v>727</v>
      </c>
    </row>
    <row r="873" spans="2:29" x14ac:dyDescent="0.25">
      <c r="B873" s="83">
        <v>848</v>
      </c>
      <c r="C873" s="32" t="s">
        <v>23</v>
      </c>
      <c r="D873" s="63" t="s">
        <v>186</v>
      </c>
      <c r="E873" s="30" t="s">
        <v>501</v>
      </c>
      <c r="F873" s="57" t="s">
        <v>537</v>
      </c>
      <c r="G873" s="27">
        <v>0</v>
      </c>
      <c r="H873" s="27">
        <v>0</v>
      </c>
      <c r="I873" s="28">
        <v>0</v>
      </c>
      <c r="J873" s="27">
        <v>4</v>
      </c>
      <c r="K873" s="88">
        <v>0</v>
      </c>
      <c r="L873" s="88">
        <v>0</v>
      </c>
      <c r="M873" s="88">
        <v>0</v>
      </c>
      <c r="N873" s="88">
        <f t="shared" si="793"/>
        <v>0</v>
      </c>
      <c r="O873" s="27">
        <v>4</v>
      </c>
      <c r="P873" s="27">
        <v>0</v>
      </c>
      <c r="Q873" s="41">
        <f t="shared" si="803"/>
        <v>-4</v>
      </c>
      <c r="R873" s="88">
        <v>350</v>
      </c>
      <c r="S873" s="88">
        <f t="shared" si="794"/>
        <v>0</v>
      </c>
      <c r="T873" s="88">
        <f t="shared" si="795"/>
        <v>1400</v>
      </c>
      <c r="U873" s="88">
        <f t="shared" si="796"/>
        <v>0</v>
      </c>
      <c r="V873" s="54" t="s">
        <v>727</v>
      </c>
    </row>
    <row r="874" spans="2:29" x14ac:dyDescent="0.25">
      <c r="B874" s="83">
        <v>849</v>
      </c>
      <c r="C874" s="32" t="s">
        <v>7</v>
      </c>
      <c r="D874" s="63" t="s">
        <v>126</v>
      </c>
      <c r="E874" s="30" t="s">
        <v>501</v>
      </c>
      <c r="F874" s="57" t="s">
        <v>537</v>
      </c>
      <c r="G874" s="27">
        <v>25</v>
      </c>
      <c r="H874" s="27">
        <v>25</v>
      </c>
      <c r="I874" s="28">
        <v>0</v>
      </c>
      <c r="J874" s="27">
        <v>0</v>
      </c>
      <c r="K874" s="88">
        <v>0</v>
      </c>
      <c r="L874" s="88">
        <v>0</v>
      </c>
      <c r="M874" s="88">
        <v>0</v>
      </c>
      <c r="N874" s="88">
        <f t="shared" si="793"/>
        <v>0</v>
      </c>
      <c r="O874" s="88">
        <v>25</v>
      </c>
      <c r="P874" s="88">
        <v>0</v>
      </c>
      <c r="R874" s="88">
        <v>280</v>
      </c>
      <c r="S874" s="88">
        <f t="shared" si="794"/>
        <v>0</v>
      </c>
      <c r="T874" s="88">
        <f t="shared" si="795"/>
        <v>7000</v>
      </c>
      <c r="U874" s="88">
        <f t="shared" si="796"/>
        <v>0</v>
      </c>
    </row>
    <row r="875" spans="2:29" x14ac:dyDescent="0.25">
      <c r="B875" s="83">
        <v>850</v>
      </c>
      <c r="C875" s="95" t="s">
        <v>7</v>
      </c>
      <c r="D875" s="103" t="s">
        <v>126</v>
      </c>
      <c r="E875" s="97" t="s">
        <v>501</v>
      </c>
      <c r="F875" s="98" t="s">
        <v>538</v>
      </c>
      <c r="G875" s="99">
        <v>30</v>
      </c>
      <c r="H875" s="99">
        <v>95</v>
      </c>
      <c r="I875" s="100">
        <v>60</v>
      </c>
      <c r="J875" s="99">
        <v>20</v>
      </c>
      <c r="K875" s="99"/>
      <c r="L875" s="99"/>
      <c r="M875" s="99"/>
      <c r="N875" s="99">
        <f t="shared" si="793"/>
        <v>0</v>
      </c>
      <c r="O875" s="99">
        <v>80</v>
      </c>
      <c r="P875" s="99">
        <v>40</v>
      </c>
      <c r="Q875" s="143"/>
      <c r="R875" s="99">
        <v>338</v>
      </c>
      <c r="S875" s="99">
        <f t="shared" si="794"/>
        <v>0</v>
      </c>
      <c r="T875" s="99">
        <f t="shared" si="795"/>
        <v>27040</v>
      </c>
      <c r="U875" s="99">
        <f t="shared" si="796"/>
        <v>13520</v>
      </c>
      <c r="V875" s="143"/>
      <c r="W875" s="143"/>
      <c r="X875" s="143"/>
      <c r="Y875" s="143"/>
      <c r="Z875" s="143"/>
      <c r="AA875" s="143"/>
      <c r="AB875" s="143"/>
      <c r="AC875" s="143"/>
    </row>
    <row r="876" spans="2:29" x14ac:dyDescent="0.25">
      <c r="B876" s="83">
        <v>851</v>
      </c>
      <c r="C876" s="65" t="s">
        <v>7</v>
      </c>
      <c r="D876" s="73" t="s">
        <v>65</v>
      </c>
      <c r="E876" s="67" t="s">
        <v>501</v>
      </c>
      <c r="F876" s="68" t="s">
        <v>538</v>
      </c>
      <c r="G876" s="89">
        <v>0</v>
      </c>
      <c r="H876" s="89">
        <v>0</v>
      </c>
      <c r="I876" s="93">
        <v>0</v>
      </c>
      <c r="J876" s="89">
        <v>0</v>
      </c>
      <c r="K876" s="89">
        <v>0</v>
      </c>
      <c r="L876" s="89">
        <v>0</v>
      </c>
      <c r="M876" s="89">
        <v>0</v>
      </c>
      <c r="N876" s="89">
        <v>0</v>
      </c>
      <c r="O876" s="89">
        <v>0</v>
      </c>
      <c r="P876" s="89">
        <v>0</v>
      </c>
      <c r="R876" s="89"/>
      <c r="S876" s="89">
        <f t="shared" si="794"/>
        <v>0</v>
      </c>
      <c r="T876" s="89">
        <f t="shared" si="795"/>
        <v>0</v>
      </c>
      <c r="U876" s="89">
        <f t="shared" si="796"/>
        <v>0</v>
      </c>
    </row>
    <row r="877" spans="2:29" x14ac:dyDescent="0.25">
      <c r="B877" s="83">
        <v>852</v>
      </c>
      <c r="C877" s="65" t="s">
        <v>23</v>
      </c>
      <c r="D877" s="66" t="s">
        <v>62</v>
      </c>
      <c r="E877" s="67" t="s">
        <v>501</v>
      </c>
      <c r="F877" s="68" t="s">
        <v>539</v>
      </c>
      <c r="G877" s="89">
        <v>0</v>
      </c>
      <c r="H877" s="89">
        <v>0</v>
      </c>
      <c r="I877" s="93">
        <v>0</v>
      </c>
      <c r="J877" s="89">
        <v>0</v>
      </c>
      <c r="K877" s="89">
        <v>0</v>
      </c>
      <c r="L877" s="89">
        <v>0</v>
      </c>
      <c r="M877" s="89">
        <v>0</v>
      </c>
      <c r="N877" s="89">
        <v>0</v>
      </c>
      <c r="O877" s="89">
        <v>0</v>
      </c>
      <c r="P877" s="89">
        <v>0</v>
      </c>
      <c r="Q877" s="41">
        <f t="shared" ref="Q877:Q881" si="804">N877-O877</f>
        <v>0</v>
      </c>
      <c r="R877" s="89"/>
      <c r="S877" s="89">
        <f t="shared" si="794"/>
        <v>0</v>
      </c>
      <c r="T877" s="89">
        <f t="shared" si="795"/>
        <v>0</v>
      </c>
      <c r="U877" s="89">
        <f t="shared" si="796"/>
        <v>0</v>
      </c>
    </row>
    <row r="878" spans="2:29" x14ac:dyDescent="0.25">
      <c r="B878" s="83">
        <v>853</v>
      </c>
      <c r="C878" s="65" t="s">
        <v>23</v>
      </c>
      <c r="D878" s="66" t="s">
        <v>97</v>
      </c>
      <c r="E878" s="67" t="s">
        <v>501</v>
      </c>
      <c r="F878" s="68" t="s">
        <v>539</v>
      </c>
      <c r="G878" s="89">
        <v>0</v>
      </c>
      <c r="H878" s="89">
        <v>0</v>
      </c>
      <c r="I878" s="93">
        <v>0</v>
      </c>
      <c r="J878" s="89">
        <v>0</v>
      </c>
      <c r="K878" s="89">
        <v>0</v>
      </c>
      <c r="L878" s="89">
        <v>0</v>
      </c>
      <c r="M878" s="89">
        <v>0</v>
      </c>
      <c r="N878" s="89">
        <v>0</v>
      </c>
      <c r="O878" s="89">
        <v>0</v>
      </c>
      <c r="P878" s="89">
        <v>0</v>
      </c>
      <c r="Q878" s="41">
        <f t="shared" si="804"/>
        <v>0</v>
      </c>
      <c r="R878" s="89"/>
      <c r="S878" s="89">
        <f t="shared" si="794"/>
        <v>0</v>
      </c>
      <c r="T878" s="89">
        <f t="shared" si="795"/>
        <v>0</v>
      </c>
      <c r="U878" s="89">
        <f t="shared" si="796"/>
        <v>0</v>
      </c>
    </row>
    <row r="879" spans="2:29" x14ac:dyDescent="0.25">
      <c r="B879" s="83">
        <v>854</v>
      </c>
      <c r="C879" s="65" t="s">
        <v>23</v>
      </c>
      <c r="D879" s="73" t="s">
        <v>243</v>
      </c>
      <c r="E879" s="67" t="s">
        <v>501</v>
      </c>
      <c r="F879" s="68" t="s">
        <v>539</v>
      </c>
      <c r="G879" s="89">
        <v>20</v>
      </c>
      <c r="H879" s="89">
        <v>0</v>
      </c>
      <c r="I879" s="93">
        <v>0</v>
      </c>
      <c r="J879" s="89">
        <v>0</v>
      </c>
      <c r="K879" s="89">
        <v>0</v>
      </c>
      <c r="L879" s="89">
        <v>0</v>
      </c>
      <c r="M879" s="89">
        <v>0</v>
      </c>
      <c r="N879" s="89">
        <v>0</v>
      </c>
      <c r="O879" s="89">
        <v>0</v>
      </c>
      <c r="P879" s="89">
        <v>0</v>
      </c>
      <c r="Q879" s="41">
        <f t="shared" si="804"/>
        <v>0</v>
      </c>
      <c r="R879" s="89"/>
      <c r="S879" s="89">
        <f t="shared" si="794"/>
        <v>0</v>
      </c>
      <c r="T879" s="89">
        <f t="shared" si="795"/>
        <v>0</v>
      </c>
      <c r="U879" s="89">
        <f t="shared" si="796"/>
        <v>0</v>
      </c>
    </row>
    <row r="880" spans="2:29" x14ac:dyDescent="0.25">
      <c r="B880" s="83">
        <v>855</v>
      </c>
      <c r="C880" s="65" t="s">
        <v>23</v>
      </c>
      <c r="D880" s="73" t="s">
        <v>189</v>
      </c>
      <c r="E880" s="67" t="s">
        <v>501</v>
      </c>
      <c r="F880" s="68" t="s">
        <v>539</v>
      </c>
      <c r="G880" s="89">
        <v>0</v>
      </c>
      <c r="H880" s="89">
        <v>0</v>
      </c>
      <c r="I880" s="93">
        <v>0</v>
      </c>
      <c r="J880" s="89">
        <v>0</v>
      </c>
      <c r="K880" s="89">
        <v>0</v>
      </c>
      <c r="L880" s="89">
        <v>0</v>
      </c>
      <c r="M880" s="89">
        <v>0</v>
      </c>
      <c r="N880" s="89">
        <v>0</v>
      </c>
      <c r="O880" s="89">
        <v>0</v>
      </c>
      <c r="P880" s="89">
        <v>0</v>
      </c>
      <c r="Q880" s="41">
        <f t="shared" si="804"/>
        <v>0</v>
      </c>
      <c r="R880" s="89"/>
      <c r="S880" s="89">
        <f t="shared" si="794"/>
        <v>0</v>
      </c>
      <c r="T880" s="89">
        <f t="shared" si="795"/>
        <v>0</v>
      </c>
      <c r="U880" s="89">
        <f t="shared" si="796"/>
        <v>0</v>
      </c>
    </row>
    <row r="881" spans="2:29" x14ac:dyDescent="0.25">
      <c r="B881" s="83">
        <v>856</v>
      </c>
      <c r="C881" s="32" t="s">
        <v>23</v>
      </c>
      <c r="D881" s="63" t="s">
        <v>540</v>
      </c>
      <c r="E881" s="30" t="s">
        <v>501</v>
      </c>
      <c r="F881" s="57" t="s">
        <v>539</v>
      </c>
      <c r="G881" s="27"/>
      <c r="H881" s="27"/>
      <c r="I881" s="28"/>
      <c r="J881" s="27">
        <v>10</v>
      </c>
      <c r="K881" s="88">
        <v>0</v>
      </c>
      <c r="L881" s="88">
        <v>0</v>
      </c>
      <c r="M881" s="88">
        <v>0</v>
      </c>
      <c r="N881" s="88">
        <f t="shared" ref="N881" si="805">SUM(L881+M881)</f>
        <v>0</v>
      </c>
      <c r="O881" s="27">
        <v>0</v>
      </c>
      <c r="P881" s="27">
        <v>0</v>
      </c>
      <c r="Q881" s="41">
        <f t="shared" si="804"/>
        <v>0</v>
      </c>
      <c r="R881" s="91">
        <v>136</v>
      </c>
      <c r="S881" s="88">
        <f t="shared" ref="S881:S883" si="806">N881*R881</f>
        <v>0</v>
      </c>
      <c r="T881" s="88">
        <f t="shared" ref="T881:T883" si="807">O881*R881</f>
        <v>0</v>
      </c>
      <c r="U881" s="88">
        <f t="shared" ref="U881:U883" si="808">P881*R881</f>
        <v>0</v>
      </c>
      <c r="V881" s="54" t="s">
        <v>728</v>
      </c>
    </row>
    <row r="882" spans="2:29" x14ac:dyDescent="0.25">
      <c r="B882" s="83">
        <v>857</v>
      </c>
      <c r="C882" s="65" t="s">
        <v>7</v>
      </c>
      <c r="D882" s="66" t="s">
        <v>38</v>
      </c>
      <c r="E882" s="67" t="s">
        <v>501</v>
      </c>
      <c r="F882" s="68" t="s">
        <v>541</v>
      </c>
      <c r="G882" s="89">
        <v>0</v>
      </c>
      <c r="H882" s="89">
        <v>0</v>
      </c>
      <c r="I882" s="93">
        <v>0</v>
      </c>
      <c r="J882" s="89">
        <v>0</v>
      </c>
      <c r="K882" s="89">
        <v>0</v>
      </c>
      <c r="L882" s="89">
        <v>0</v>
      </c>
      <c r="M882" s="89">
        <v>0</v>
      </c>
      <c r="N882" s="89">
        <v>0</v>
      </c>
      <c r="O882" s="89">
        <v>0</v>
      </c>
      <c r="P882" s="89">
        <v>0</v>
      </c>
      <c r="R882" s="89"/>
      <c r="S882" s="89">
        <f t="shared" si="806"/>
        <v>0</v>
      </c>
      <c r="T882" s="89">
        <f t="shared" si="807"/>
        <v>0</v>
      </c>
      <c r="U882" s="89">
        <f t="shared" si="808"/>
        <v>0</v>
      </c>
    </row>
    <row r="883" spans="2:29" x14ac:dyDescent="0.25">
      <c r="B883" s="83">
        <v>858</v>
      </c>
      <c r="C883" s="65" t="s">
        <v>23</v>
      </c>
      <c r="D883" s="66" t="s">
        <v>253</v>
      </c>
      <c r="E883" s="67" t="s">
        <v>501</v>
      </c>
      <c r="F883" s="68" t="s">
        <v>542</v>
      </c>
      <c r="G883" s="89">
        <v>0</v>
      </c>
      <c r="H883" s="89">
        <v>0</v>
      </c>
      <c r="I883" s="93">
        <v>0</v>
      </c>
      <c r="J883" s="89">
        <v>0</v>
      </c>
      <c r="K883" s="89">
        <v>0</v>
      </c>
      <c r="L883" s="89">
        <v>0</v>
      </c>
      <c r="M883" s="89">
        <v>0</v>
      </c>
      <c r="N883" s="89">
        <v>0</v>
      </c>
      <c r="O883" s="89">
        <v>0</v>
      </c>
      <c r="P883" s="89">
        <v>0</v>
      </c>
      <c r="Q883" s="41">
        <f t="shared" ref="Q883:Q884" si="809">N883-O883</f>
        <v>0</v>
      </c>
      <c r="R883" s="89"/>
      <c r="S883" s="89">
        <f t="shared" si="806"/>
        <v>0</v>
      </c>
      <c r="T883" s="89">
        <f t="shared" si="807"/>
        <v>0</v>
      </c>
      <c r="U883" s="89">
        <f t="shared" si="808"/>
        <v>0</v>
      </c>
    </row>
    <row r="884" spans="2:29" x14ac:dyDescent="0.25">
      <c r="B884" s="83">
        <v>859</v>
      </c>
      <c r="C884" s="59" t="s">
        <v>23</v>
      </c>
      <c r="D884" s="61" t="s">
        <v>224</v>
      </c>
      <c r="E884" s="55" t="s">
        <v>501</v>
      </c>
      <c r="F884" s="57" t="s">
        <v>542</v>
      </c>
      <c r="G884" s="88"/>
      <c r="H884" s="88"/>
      <c r="I884" s="92"/>
      <c r="J884" s="88">
        <v>20</v>
      </c>
      <c r="K884" s="88">
        <v>0</v>
      </c>
      <c r="L884" s="88">
        <v>0</v>
      </c>
      <c r="M884" s="88">
        <v>0</v>
      </c>
      <c r="N884" s="88">
        <f t="shared" ref="N884:N885" si="810">SUM(L884+M884)</f>
        <v>0</v>
      </c>
      <c r="O884" s="88">
        <v>10</v>
      </c>
      <c r="P884" s="88">
        <v>5</v>
      </c>
      <c r="Q884" s="41">
        <f t="shared" si="809"/>
        <v>-10</v>
      </c>
      <c r="R884" s="91">
        <v>297.55</v>
      </c>
      <c r="S884" s="88">
        <f t="shared" ref="S884:S886" si="811">N884*R884</f>
        <v>0</v>
      </c>
      <c r="T884" s="88">
        <f t="shared" ref="T884:T886" si="812">O884*R884</f>
        <v>2975.5</v>
      </c>
      <c r="U884" s="88">
        <f t="shared" ref="U884:U886" si="813">P884*R884</f>
        <v>1487.75</v>
      </c>
      <c r="V884" s="1" t="s">
        <v>727</v>
      </c>
    </row>
    <row r="885" spans="2:29" x14ac:dyDescent="0.25">
      <c r="B885" s="83">
        <v>860</v>
      </c>
      <c r="C885" s="95" t="s">
        <v>7</v>
      </c>
      <c r="D885" s="96" t="s">
        <v>14</v>
      </c>
      <c r="E885" s="97" t="s">
        <v>501</v>
      </c>
      <c r="F885" s="98" t="s">
        <v>542</v>
      </c>
      <c r="G885" s="99"/>
      <c r="H885" s="99"/>
      <c r="I885" s="100"/>
      <c r="J885" s="99">
        <v>0</v>
      </c>
      <c r="K885" s="99"/>
      <c r="L885" s="99"/>
      <c r="M885" s="99"/>
      <c r="N885" s="99">
        <f t="shared" si="810"/>
        <v>0</v>
      </c>
      <c r="O885" s="99"/>
      <c r="P885" s="99">
        <v>20</v>
      </c>
      <c r="Q885" s="143"/>
      <c r="R885" s="99">
        <v>247</v>
      </c>
      <c r="S885" s="99">
        <f t="shared" si="811"/>
        <v>0</v>
      </c>
      <c r="T885" s="99">
        <f t="shared" si="812"/>
        <v>0</v>
      </c>
      <c r="U885" s="99">
        <f t="shared" si="813"/>
        <v>4940</v>
      </c>
      <c r="V885" s="143"/>
      <c r="W885" s="143"/>
      <c r="X885" s="143"/>
      <c r="Y885" s="143"/>
      <c r="Z885" s="143"/>
      <c r="AA885" s="143"/>
      <c r="AB885" s="143"/>
      <c r="AC885" s="143"/>
    </row>
    <row r="886" spans="2:29" x14ac:dyDescent="0.25">
      <c r="B886" s="83">
        <v>861</v>
      </c>
      <c r="C886" s="65" t="s">
        <v>7</v>
      </c>
      <c r="D886" s="66" t="s">
        <v>65</v>
      </c>
      <c r="E886" s="67" t="s">
        <v>501</v>
      </c>
      <c r="F886" s="68" t="s">
        <v>543</v>
      </c>
      <c r="G886" s="89">
        <v>0</v>
      </c>
      <c r="H886" s="89">
        <v>0</v>
      </c>
      <c r="I886" s="93">
        <v>0</v>
      </c>
      <c r="J886" s="89">
        <v>0</v>
      </c>
      <c r="K886" s="89">
        <v>0</v>
      </c>
      <c r="L886" s="89">
        <v>0</v>
      </c>
      <c r="M886" s="89">
        <v>0</v>
      </c>
      <c r="N886" s="89">
        <v>0</v>
      </c>
      <c r="O886" s="89">
        <v>0</v>
      </c>
      <c r="P886" s="89">
        <v>0</v>
      </c>
      <c r="R886" s="89"/>
      <c r="S886" s="89">
        <f t="shared" si="811"/>
        <v>0</v>
      </c>
      <c r="T886" s="89">
        <f t="shared" si="812"/>
        <v>0</v>
      </c>
      <c r="U886" s="89">
        <f t="shared" si="813"/>
        <v>0</v>
      </c>
    </row>
    <row r="887" spans="2:29" x14ac:dyDescent="0.25">
      <c r="B887" s="83">
        <v>862</v>
      </c>
      <c r="C887" s="59" t="s">
        <v>7</v>
      </c>
      <c r="D887" s="61" t="s">
        <v>544</v>
      </c>
      <c r="E887" s="55" t="s">
        <v>501</v>
      </c>
      <c r="F887" s="57" t="s">
        <v>545</v>
      </c>
      <c r="G887" s="88"/>
      <c r="H887" s="88"/>
      <c r="I887" s="92">
        <v>20</v>
      </c>
      <c r="J887" s="88">
        <v>0</v>
      </c>
      <c r="K887" s="88">
        <v>0</v>
      </c>
      <c r="L887" s="88">
        <v>0</v>
      </c>
      <c r="M887" s="88">
        <v>0</v>
      </c>
      <c r="N887" s="88">
        <f t="shared" ref="N887:N888" si="814">SUM(L887+M887)</f>
        <v>0</v>
      </c>
      <c r="O887" s="88">
        <v>0</v>
      </c>
      <c r="P887" s="88">
        <v>0</v>
      </c>
      <c r="R887" s="91">
        <v>89</v>
      </c>
      <c r="S887" s="88">
        <f t="shared" ref="S887:S890" si="815">N887*R887</f>
        <v>0</v>
      </c>
      <c r="T887" s="88">
        <f t="shared" ref="T887:T890" si="816">O887*R887</f>
        <v>0</v>
      </c>
      <c r="U887" s="88">
        <f t="shared" ref="U887:U890" si="817">P887*R887</f>
        <v>0</v>
      </c>
    </row>
    <row r="888" spans="2:29" x14ac:dyDescent="0.25">
      <c r="B888" s="83">
        <v>863</v>
      </c>
      <c r="C888" s="59" t="s">
        <v>7</v>
      </c>
      <c r="D888" s="63" t="s">
        <v>8</v>
      </c>
      <c r="E888" s="55" t="s">
        <v>501</v>
      </c>
      <c r="F888" s="57" t="s">
        <v>545</v>
      </c>
      <c r="G888" s="88">
        <v>0</v>
      </c>
      <c r="H888" s="88">
        <v>20</v>
      </c>
      <c r="I888" s="92">
        <v>120</v>
      </c>
      <c r="J888" s="88">
        <v>60</v>
      </c>
      <c r="K888" s="88">
        <v>0</v>
      </c>
      <c r="L888" s="88">
        <v>0</v>
      </c>
      <c r="M888" s="88">
        <v>0</v>
      </c>
      <c r="N888" s="88">
        <f t="shared" si="814"/>
        <v>0</v>
      </c>
      <c r="O888" s="88">
        <v>80</v>
      </c>
      <c r="P888" s="88">
        <v>60</v>
      </c>
      <c r="R888" s="91">
        <v>103</v>
      </c>
      <c r="S888" s="88">
        <f t="shared" si="815"/>
        <v>0</v>
      </c>
      <c r="T888" s="88">
        <f t="shared" si="816"/>
        <v>8240</v>
      </c>
      <c r="U888" s="88">
        <f t="shared" si="817"/>
        <v>6180</v>
      </c>
    </row>
    <row r="889" spans="2:29" x14ac:dyDescent="0.25">
      <c r="B889" s="83">
        <v>864</v>
      </c>
      <c r="C889" s="65" t="s">
        <v>23</v>
      </c>
      <c r="D889" s="73" t="s">
        <v>243</v>
      </c>
      <c r="E889" s="67" t="s">
        <v>501</v>
      </c>
      <c r="F889" s="68" t="s">
        <v>545</v>
      </c>
      <c r="G889" s="89">
        <v>20</v>
      </c>
      <c r="H889" s="89">
        <v>0</v>
      </c>
      <c r="I889" s="93">
        <v>0</v>
      </c>
      <c r="J889" s="89">
        <v>0</v>
      </c>
      <c r="K889" s="89">
        <v>0</v>
      </c>
      <c r="L889" s="89">
        <v>0</v>
      </c>
      <c r="M889" s="89">
        <v>0</v>
      </c>
      <c r="N889" s="89">
        <v>0</v>
      </c>
      <c r="O889" s="89">
        <v>0</v>
      </c>
      <c r="P889" s="89">
        <v>0</v>
      </c>
      <c r="Q889" s="41">
        <f t="shared" ref="Q889:Q891" si="818">N889-O889</f>
        <v>0</v>
      </c>
      <c r="R889" s="89"/>
      <c r="S889" s="89">
        <f t="shared" si="815"/>
        <v>0</v>
      </c>
      <c r="T889" s="89">
        <f t="shared" si="816"/>
        <v>0</v>
      </c>
      <c r="U889" s="89">
        <f t="shared" si="817"/>
        <v>0</v>
      </c>
    </row>
    <row r="890" spans="2:29" x14ac:dyDescent="0.25">
      <c r="B890" s="83">
        <v>865</v>
      </c>
      <c r="C890" s="65" t="s">
        <v>23</v>
      </c>
      <c r="D890" s="66" t="s">
        <v>189</v>
      </c>
      <c r="E890" s="67" t="s">
        <v>501</v>
      </c>
      <c r="F890" s="68" t="s">
        <v>545</v>
      </c>
      <c r="G890" s="89">
        <v>0</v>
      </c>
      <c r="H890" s="89">
        <v>0</v>
      </c>
      <c r="I890" s="93">
        <v>0</v>
      </c>
      <c r="J890" s="89">
        <v>0</v>
      </c>
      <c r="K890" s="89">
        <v>0</v>
      </c>
      <c r="L890" s="89">
        <v>0</v>
      </c>
      <c r="M890" s="89">
        <v>0</v>
      </c>
      <c r="N890" s="89">
        <v>0</v>
      </c>
      <c r="O890" s="89">
        <v>0</v>
      </c>
      <c r="P890" s="89">
        <v>0</v>
      </c>
      <c r="Q890" s="41">
        <f t="shared" si="818"/>
        <v>0</v>
      </c>
      <c r="R890" s="89"/>
      <c r="S890" s="89">
        <f t="shared" si="815"/>
        <v>0</v>
      </c>
      <c r="T890" s="89">
        <f t="shared" si="816"/>
        <v>0</v>
      </c>
      <c r="U890" s="89">
        <f t="shared" si="817"/>
        <v>0</v>
      </c>
    </row>
    <row r="891" spans="2:29" x14ac:dyDescent="0.25">
      <c r="B891" s="83">
        <v>866</v>
      </c>
      <c r="C891" s="32" t="s">
        <v>23</v>
      </c>
      <c r="D891" s="33" t="s">
        <v>224</v>
      </c>
      <c r="E891" s="30" t="s">
        <v>501</v>
      </c>
      <c r="F891" s="31" t="s">
        <v>545</v>
      </c>
      <c r="G891" s="27"/>
      <c r="H891" s="27"/>
      <c r="I891" s="28"/>
      <c r="J891" s="27">
        <v>20</v>
      </c>
      <c r="K891" s="88">
        <v>0</v>
      </c>
      <c r="L891" s="88">
        <v>0</v>
      </c>
      <c r="M891" s="88">
        <v>0</v>
      </c>
      <c r="N891" s="88">
        <f t="shared" ref="N891" si="819">SUM(L891+M891)</f>
        <v>0</v>
      </c>
      <c r="O891" s="27">
        <v>10</v>
      </c>
      <c r="P891" s="27">
        <v>5</v>
      </c>
      <c r="Q891" s="41">
        <f t="shared" si="818"/>
        <v>-10</v>
      </c>
      <c r="R891" s="88">
        <v>133</v>
      </c>
      <c r="S891" s="88">
        <f t="shared" ref="S891:S893" si="820">N891*R891</f>
        <v>0</v>
      </c>
      <c r="T891" s="88">
        <f t="shared" ref="T891:T893" si="821">O891*R891</f>
        <v>1330</v>
      </c>
      <c r="U891" s="88">
        <f t="shared" ref="U891:U893" si="822">P891*R891</f>
        <v>665</v>
      </c>
      <c r="V891" s="54" t="s">
        <v>727</v>
      </c>
    </row>
    <row r="892" spans="2:29" x14ac:dyDescent="0.25">
      <c r="B892" s="83">
        <v>867</v>
      </c>
      <c r="C892" s="65" t="s">
        <v>7</v>
      </c>
      <c r="D892" s="66" t="s">
        <v>132</v>
      </c>
      <c r="E892" s="67" t="s">
        <v>501</v>
      </c>
      <c r="F892" s="68" t="s">
        <v>545</v>
      </c>
      <c r="G892" s="89">
        <v>0</v>
      </c>
      <c r="H892" s="89">
        <v>0</v>
      </c>
      <c r="I892" s="93">
        <v>0</v>
      </c>
      <c r="J892" s="89">
        <v>0</v>
      </c>
      <c r="K892" s="89">
        <v>0</v>
      </c>
      <c r="L892" s="89">
        <v>0</v>
      </c>
      <c r="M892" s="89">
        <v>0</v>
      </c>
      <c r="N892" s="89">
        <v>0</v>
      </c>
      <c r="O892" s="89">
        <v>0</v>
      </c>
      <c r="P892" s="89">
        <v>0</v>
      </c>
      <c r="R892" s="89"/>
      <c r="S892" s="89">
        <f t="shared" si="820"/>
        <v>0</v>
      </c>
      <c r="T892" s="89">
        <f t="shared" si="821"/>
        <v>0</v>
      </c>
      <c r="U892" s="89">
        <f t="shared" si="822"/>
        <v>0</v>
      </c>
    </row>
    <row r="893" spans="2:29" x14ac:dyDescent="0.25">
      <c r="B893" s="83">
        <v>868</v>
      </c>
      <c r="C893" s="36" t="s">
        <v>7</v>
      </c>
      <c r="D893" s="37" t="s">
        <v>65</v>
      </c>
      <c r="E893" s="38" t="s">
        <v>501</v>
      </c>
      <c r="F893" s="39" t="s">
        <v>545</v>
      </c>
      <c r="G893" s="35">
        <v>0</v>
      </c>
      <c r="H893" s="35">
        <v>0</v>
      </c>
      <c r="I893" s="40">
        <v>20</v>
      </c>
      <c r="J893" s="35">
        <v>0</v>
      </c>
      <c r="K893" s="89">
        <v>0</v>
      </c>
      <c r="L893" s="89">
        <v>0</v>
      </c>
      <c r="M893" s="89">
        <v>0</v>
      </c>
      <c r="N893" s="35">
        <v>0</v>
      </c>
      <c r="O893" s="35">
        <v>0</v>
      </c>
      <c r="P893" s="35">
        <v>0</v>
      </c>
      <c r="R893" s="89"/>
      <c r="S893" s="89">
        <f t="shared" si="820"/>
        <v>0</v>
      </c>
      <c r="T893" s="89">
        <f t="shared" si="821"/>
        <v>0</v>
      </c>
      <c r="U893" s="89">
        <f t="shared" si="822"/>
        <v>0</v>
      </c>
    </row>
    <row r="894" spans="2:29" x14ac:dyDescent="0.25">
      <c r="B894" s="83">
        <v>869</v>
      </c>
      <c r="C894" s="95" t="s">
        <v>23</v>
      </c>
      <c r="D894" s="96" t="s">
        <v>74</v>
      </c>
      <c r="E894" s="97" t="s">
        <v>501</v>
      </c>
      <c r="F894" s="98" t="s">
        <v>545</v>
      </c>
      <c r="G894" s="99"/>
      <c r="H894" s="99"/>
      <c r="I894" s="100"/>
      <c r="J894" s="99">
        <v>20</v>
      </c>
      <c r="K894" s="99"/>
      <c r="L894" s="99"/>
      <c r="M894" s="99"/>
      <c r="N894" s="99">
        <f t="shared" ref="N894:N897" si="823">SUM(L894+M894)</f>
        <v>0</v>
      </c>
      <c r="O894" s="99">
        <v>20</v>
      </c>
      <c r="P894" s="99">
        <v>40</v>
      </c>
      <c r="Q894" s="144">
        <f>N894-O894</f>
        <v>-20</v>
      </c>
      <c r="R894" s="99">
        <v>175</v>
      </c>
      <c r="S894" s="99">
        <f t="shared" ref="S894:S899" si="824">N894*R894</f>
        <v>0</v>
      </c>
      <c r="T894" s="99">
        <f t="shared" ref="T894:T899" si="825">O894*R894</f>
        <v>3500</v>
      </c>
      <c r="U894" s="99">
        <f t="shared" ref="U894:U899" si="826">P894*R894</f>
        <v>7000</v>
      </c>
      <c r="V894" s="143" t="s">
        <v>727</v>
      </c>
      <c r="W894" s="143"/>
      <c r="X894" s="143"/>
      <c r="Y894" s="143"/>
      <c r="Z894" s="143"/>
      <c r="AA894" s="143"/>
      <c r="AB894" s="143"/>
      <c r="AC894" s="143"/>
    </row>
    <row r="895" spans="2:29" x14ac:dyDescent="0.25">
      <c r="B895" s="83">
        <v>870</v>
      </c>
      <c r="C895" s="95" t="s">
        <v>7</v>
      </c>
      <c r="D895" s="96" t="s">
        <v>526</v>
      </c>
      <c r="E895" s="97" t="s">
        <v>527</v>
      </c>
      <c r="F895" s="98" t="s">
        <v>546</v>
      </c>
      <c r="G895" s="99"/>
      <c r="H895" s="99"/>
      <c r="I895" s="100"/>
      <c r="J895" s="99">
        <v>10</v>
      </c>
      <c r="K895" s="99"/>
      <c r="L895" s="99"/>
      <c r="M895" s="99"/>
      <c r="N895" s="99">
        <f t="shared" si="823"/>
        <v>0</v>
      </c>
      <c r="O895" s="99">
        <v>20</v>
      </c>
      <c r="P895" s="99">
        <v>5</v>
      </c>
      <c r="Q895" s="143"/>
      <c r="R895" s="99">
        <v>980</v>
      </c>
      <c r="S895" s="99">
        <f t="shared" si="824"/>
        <v>0</v>
      </c>
      <c r="T895" s="99">
        <f t="shared" si="825"/>
        <v>19600</v>
      </c>
      <c r="U895" s="99">
        <f t="shared" si="826"/>
        <v>4900</v>
      </c>
      <c r="V895" s="143"/>
      <c r="W895" s="143"/>
      <c r="X895" s="143"/>
      <c r="Y895" s="143"/>
      <c r="Z895" s="143"/>
      <c r="AA895" s="143"/>
      <c r="AB895" s="143"/>
      <c r="AC895" s="143"/>
    </row>
    <row r="896" spans="2:29" x14ac:dyDescent="0.25">
      <c r="B896" s="83">
        <v>871</v>
      </c>
      <c r="C896" s="32" t="s">
        <v>7</v>
      </c>
      <c r="D896" s="33" t="s">
        <v>132</v>
      </c>
      <c r="E896" s="30" t="s">
        <v>501</v>
      </c>
      <c r="F896" s="31" t="s">
        <v>547</v>
      </c>
      <c r="G896" s="27"/>
      <c r="H896" s="27"/>
      <c r="I896" s="28">
        <v>10</v>
      </c>
      <c r="J896" s="27">
        <v>0</v>
      </c>
      <c r="K896" s="88">
        <v>0</v>
      </c>
      <c r="L896" s="88">
        <v>0</v>
      </c>
      <c r="M896" s="88">
        <v>0</v>
      </c>
      <c r="N896" s="88">
        <f t="shared" si="823"/>
        <v>0</v>
      </c>
      <c r="O896" s="27">
        <v>0</v>
      </c>
      <c r="P896" s="27">
        <v>0</v>
      </c>
      <c r="R896" s="88">
        <v>740</v>
      </c>
      <c r="S896" s="88">
        <f t="shared" si="824"/>
        <v>0</v>
      </c>
      <c r="T896" s="88">
        <f t="shared" si="825"/>
        <v>0</v>
      </c>
      <c r="U896" s="88">
        <f t="shared" si="826"/>
        <v>0</v>
      </c>
    </row>
    <row r="897" spans="2:29" x14ac:dyDescent="0.25">
      <c r="B897" s="83">
        <v>872</v>
      </c>
      <c r="C897" s="110" t="s">
        <v>7</v>
      </c>
      <c r="D897" s="85" t="s">
        <v>126</v>
      </c>
      <c r="E897" s="81" t="s">
        <v>501</v>
      </c>
      <c r="F897" s="82" t="s">
        <v>548</v>
      </c>
      <c r="G897" s="91">
        <v>0</v>
      </c>
      <c r="H897" s="91">
        <v>20</v>
      </c>
      <c r="I897" s="94">
        <v>0</v>
      </c>
      <c r="J897" s="91">
        <v>0</v>
      </c>
      <c r="K897" s="91">
        <v>0</v>
      </c>
      <c r="L897" s="91">
        <v>0</v>
      </c>
      <c r="M897" s="91">
        <v>0</v>
      </c>
      <c r="N897" s="88">
        <f t="shared" si="823"/>
        <v>0</v>
      </c>
      <c r="O897" s="91">
        <v>10</v>
      </c>
      <c r="P897" s="91">
        <v>0</v>
      </c>
      <c r="Q897" s="54"/>
      <c r="R897" s="91">
        <v>718</v>
      </c>
      <c r="S897" s="91">
        <f t="shared" si="824"/>
        <v>0</v>
      </c>
      <c r="T897" s="91">
        <f t="shared" si="825"/>
        <v>7180</v>
      </c>
      <c r="U897" s="91">
        <f t="shared" si="826"/>
        <v>0</v>
      </c>
    </row>
    <row r="898" spans="2:29" x14ac:dyDescent="0.25">
      <c r="B898" s="83">
        <v>873</v>
      </c>
      <c r="C898" s="36" t="s">
        <v>7</v>
      </c>
      <c r="D898" s="37" t="s">
        <v>38</v>
      </c>
      <c r="E898" s="38" t="s">
        <v>501</v>
      </c>
      <c r="F898" s="39" t="s">
        <v>548</v>
      </c>
      <c r="G898" s="35">
        <v>0</v>
      </c>
      <c r="H898" s="35">
        <v>0</v>
      </c>
      <c r="I898" s="40">
        <v>0</v>
      </c>
      <c r="J898" s="35">
        <v>0</v>
      </c>
      <c r="K898" s="89">
        <v>0</v>
      </c>
      <c r="L898" s="89">
        <v>0</v>
      </c>
      <c r="M898" s="89">
        <v>0</v>
      </c>
      <c r="N898" s="35">
        <v>0</v>
      </c>
      <c r="O898" s="35">
        <v>0</v>
      </c>
      <c r="P898" s="35">
        <v>0</v>
      </c>
      <c r="R898" s="89"/>
      <c r="S898" s="89">
        <f t="shared" si="824"/>
        <v>0</v>
      </c>
      <c r="T898" s="89">
        <f t="shared" si="825"/>
        <v>0</v>
      </c>
      <c r="U898" s="89">
        <f t="shared" si="826"/>
        <v>0</v>
      </c>
    </row>
    <row r="899" spans="2:29" x14ac:dyDescent="0.25">
      <c r="B899" s="83">
        <v>874</v>
      </c>
      <c r="C899" s="65" t="s">
        <v>23</v>
      </c>
      <c r="D899" s="66" t="s">
        <v>189</v>
      </c>
      <c r="E899" s="67" t="s">
        <v>501</v>
      </c>
      <c r="F899" s="68" t="s">
        <v>548</v>
      </c>
      <c r="G899" s="89">
        <v>0</v>
      </c>
      <c r="H899" s="89">
        <v>0</v>
      </c>
      <c r="I899" s="93">
        <v>0</v>
      </c>
      <c r="J899" s="89">
        <v>0</v>
      </c>
      <c r="K899" s="89">
        <v>0</v>
      </c>
      <c r="L899" s="89">
        <v>0</v>
      </c>
      <c r="M899" s="89">
        <v>0</v>
      </c>
      <c r="N899" s="89">
        <v>0</v>
      </c>
      <c r="O899" s="89">
        <v>0</v>
      </c>
      <c r="P899" s="89">
        <v>0</v>
      </c>
      <c r="Q899" s="41">
        <f t="shared" ref="Q899:Q900" si="827">N899-O899</f>
        <v>0</v>
      </c>
      <c r="R899" s="89"/>
      <c r="S899" s="89">
        <f t="shared" si="824"/>
        <v>0</v>
      </c>
      <c r="T899" s="89">
        <f t="shared" si="825"/>
        <v>0</v>
      </c>
      <c r="U899" s="89">
        <f t="shared" si="826"/>
        <v>0</v>
      </c>
    </row>
    <row r="900" spans="2:29" x14ac:dyDescent="0.25">
      <c r="B900" s="83">
        <v>875</v>
      </c>
      <c r="C900" s="110" t="s">
        <v>23</v>
      </c>
      <c r="D900" s="111" t="s">
        <v>224</v>
      </c>
      <c r="E900" s="112" t="s">
        <v>501</v>
      </c>
      <c r="F900" s="113" t="s">
        <v>548</v>
      </c>
      <c r="G900" s="101"/>
      <c r="H900" s="101"/>
      <c r="I900" s="114"/>
      <c r="J900" s="101">
        <v>10</v>
      </c>
      <c r="K900" s="101">
        <v>0</v>
      </c>
      <c r="L900" s="101">
        <v>0</v>
      </c>
      <c r="M900" s="101">
        <v>0</v>
      </c>
      <c r="N900" s="101">
        <f>SUM(L900+M900)</f>
        <v>0</v>
      </c>
      <c r="O900" s="101">
        <v>5</v>
      </c>
      <c r="P900" s="101">
        <v>0</v>
      </c>
      <c r="Q900" s="118">
        <f t="shared" si="827"/>
        <v>-5</v>
      </c>
      <c r="R900" s="101">
        <v>711</v>
      </c>
      <c r="S900" s="101">
        <f t="shared" ref="S900:S904" si="828">N900*R900</f>
        <v>0</v>
      </c>
      <c r="T900" s="101">
        <f t="shared" ref="T900:T904" si="829">O900*R900</f>
        <v>3555</v>
      </c>
      <c r="U900" s="101">
        <f t="shared" ref="U900:U904" si="830">P900*R900</f>
        <v>0</v>
      </c>
      <c r="V900" s="54" t="s">
        <v>727</v>
      </c>
    </row>
    <row r="901" spans="2:29" x14ac:dyDescent="0.25">
      <c r="B901" s="83">
        <v>876</v>
      </c>
      <c r="C901" s="95" t="s">
        <v>7</v>
      </c>
      <c r="D901" s="96" t="s">
        <v>191</v>
      </c>
      <c r="E901" s="97" t="s">
        <v>501</v>
      </c>
      <c r="F901" s="98" t="s">
        <v>548</v>
      </c>
      <c r="G901" s="99"/>
      <c r="H901" s="99"/>
      <c r="I901" s="100"/>
      <c r="J901" s="99">
        <v>10</v>
      </c>
      <c r="K901" s="99">
        <v>0</v>
      </c>
      <c r="L901" s="99">
        <v>0</v>
      </c>
      <c r="M901" s="99"/>
      <c r="N901" s="99">
        <f t="shared" ref="N901:N902" si="831">SUM(L901+M901)</f>
        <v>0</v>
      </c>
      <c r="O901" s="99">
        <v>10</v>
      </c>
      <c r="P901" s="99">
        <v>10</v>
      </c>
      <c r="Q901" s="143"/>
      <c r="R901" s="99">
        <v>700</v>
      </c>
      <c r="S901" s="99">
        <f t="shared" si="828"/>
        <v>0</v>
      </c>
      <c r="T901" s="99">
        <f t="shared" si="829"/>
        <v>7000</v>
      </c>
      <c r="U901" s="99">
        <f t="shared" si="830"/>
        <v>7000</v>
      </c>
      <c r="V901" s="143"/>
      <c r="W901" s="143"/>
      <c r="X901" s="143"/>
      <c r="Y901" s="143"/>
      <c r="Z901" s="143"/>
      <c r="AA901" s="143"/>
      <c r="AB901" s="143"/>
      <c r="AC901" s="143"/>
    </row>
    <row r="902" spans="2:29" x14ac:dyDescent="0.25">
      <c r="B902" s="83">
        <v>877</v>
      </c>
      <c r="C902" s="95" t="s">
        <v>23</v>
      </c>
      <c r="D902" s="96" t="s">
        <v>74</v>
      </c>
      <c r="E902" s="97" t="s">
        <v>501</v>
      </c>
      <c r="F902" s="98" t="s">
        <v>548</v>
      </c>
      <c r="G902" s="99"/>
      <c r="H902" s="99"/>
      <c r="I902" s="100"/>
      <c r="J902" s="99">
        <v>0</v>
      </c>
      <c r="K902" s="99"/>
      <c r="L902" s="99"/>
      <c r="M902" s="99"/>
      <c r="N902" s="99">
        <f t="shared" si="831"/>
        <v>0</v>
      </c>
      <c r="O902" s="99">
        <v>5</v>
      </c>
      <c r="P902" s="99">
        <v>15</v>
      </c>
      <c r="Q902" s="144">
        <f t="shared" ref="Q902:Q903" si="832">N902-O902</f>
        <v>-5</v>
      </c>
      <c r="R902" s="99">
        <v>745</v>
      </c>
      <c r="S902" s="99">
        <f t="shared" si="828"/>
        <v>0</v>
      </c>
      <c r="T902" s="99">
        <f t="shared" si="829"/>
        <v>3725</v>
      </c>
      <c r="U902" s="99">
        <f t="shared" si="830"/>
        <v>11175</v>
      </c>
      <c r="V902" s="143" t="s">
        <v>727</v>
      </c>
      <c r="W902" s="143"/>
      <c r="X902" s="143"/>
      <c r="Y902" s="143"/>
      <c r="Z902" s="143"/>
      <c r="AA902" s="143"/>
      <c r="AB902" s="143"/>
      <c r="AC902" s="143"/>
    </row>
    <row r="903" spans="2:29" x14ac:dyDescent="0.25">
      <c r="B903" s="83">
        <v>878</v>
      </c>
      <c r="C903" s="65" t="s">
        <v>23</v>
      </c>
      <c r="D903" s="66" t="s">
        <v>280</v>
      </c>
      <c r="E903" s="67" t="s">
        <v>501</v>
      </c>
      <c r="F903" s="68" t="s">
        <v>549</v>
      </c>
      <c r="G903" s="89">
        <v>0</v>
      </c>
      <c r="H903" s="89">
        <v>0</v>
      </c>
      <c r="I903" s="93">
        <v>0</v>
      </c>
      <c r="J903" s="89">
        <v>0</v>
      </c>
      <c r="K903" s="89">
        <v>0</v>
      </c>
      <c r="L903" s="89">
        <v>0</v>
      </c>
      <c r="M903" s="89">
        <v>0</v>
      </c>
      <c r="N903" s="89">
        <v>0</v>
      </c>
      <c r="O903" s="89">
        <v>0</v>
      </c>
      <c r="P903" s="89">
        <v>0</v>
      </c>
      <c r="Q903" s="41">
        <f t="shared" si="832"/>
        <v>0</v>
      </c>
      <c r="R903" s="89"/>
      <c r="S903" s="89">
        <f t="shared" si="828"/>
        <v>0</v>
      </c>
      <c r="T903" s="89">
        <f t="shared" si="829"/>
        <v>0</v>
      </c>
      <c r="U903" s="89">
        <f t="shared" si="830"/>
        <v>0</v>
      </c>
    </row>
    <row r="904" spans="2:29" x14ac:dyDescent="0.25">
      <c r="B904" s="83">
        <v>879</v>
      </c>
      <c r="C904" s="36" t="s">
        <v>7</v>
      </c>
      <c r="D904" s="37" t="s">
        <v>65</v>
      </c>
      <c r="E904" s="38" t="s">
        <v>501</v>
      </c>
      <c r="F904" s="39" t="s">
        <v>549</v>
      </c>
      <c r="G904" s="35">
        <v>0</v>
      </c>
      <c r="H904" s="35">
        <v>0</v>
      </c>
      <c r="I904" s="40">
        <v>0</v>
      </c>
      <c r="J904" s="35">
        <v>0</v>
      </c>
      <c r="K904" s="89">
        <v>0</v>
      </c>
      <c r="L904" s="89">
        <v>0</v>
      </c>
      <c r="M904" s="89">
        <v>0</v>
      </c>
      <c r="N904" s="35">
        <v>0</v>
      </c>
      <c r="O904" s="35">
        <v>0</v>
      </c>
      <c r="P904" s="35">
        <v>0</v>
      </c>
      <c r="R904" s="89"/>
      <c r="S904" s="89">
        <f t="shared" si="828"/>
        <v>0</v>
      </c>
      <c r="T904" s="89">
        <f t="shared" si="829"/>
        <v>0</v>
      </c>
      <c r="U904" s="89">
        <f t="shared" si="830"/>
        <v>0</v>
      </c>
    </row>
    <row r="905" spans="2:29" x14ac:dyDescent="0.25">
      <c r="B905" s="83">
        <v>880</v>
      </c>
      <c r="C905" s="32" t="s">
        <v>7</v>
      </c>
      <c r="D905" s="33" t="s">
        <v>544</v>
      </c>
      <c r="E905" s="30" t="s">
        <v>501</v>
      </c>
      <c r="F905" s="31" t="s">
        <v>550</v>
      </c>
      <c r="G905" s="27"/>
      <c r="H905" s="27"/>
      <c r="I905" s="28">
        <v>10</v>
      </c>
      <c r="J905" s="27">
        <v>0</v>
      </c>
      <c r="K905" s="88">
        <v>0</v>
      </c>
      <c r="L905" s="88">
        <v>0</v>
      </c>
      <c r="M905" s="88">
        <v>0</v>
      </c>
      <c r="N905" s="88">
        <f t="shared" ref="N905:N906" si="833">SUM(L905+M905)</f>
        <v>0</v>
      </c>
      <c r="O905" s="88">
        <v>0</v>
      </c>
      <c r="P905" s="88">
        <v>0</v>
      </c>
      <c r="R905" s="88">
        <v>355</v>
      </c>
      <c r="S905" s="88">
        <f t="shared" ref="S905:S907" si="834">N905*R905</f>
        <v>0</v>
      </c>
      <c r="T905" s="88">
        <f t="shared" ref="T905:T907" si="835">O905*R905</f>
        <v>0</v>
      </c>
      <c r="U905" s="88">
        <f t="shared" ref="U905:U907" si="836">P905*R905</f>
        <v>0</v>
      </c>
    </row>
    <row r="906" spans="2:29" x14ac:dyDescent="0.25">
      <c r="B906" s="83">
        <v>881</v>
      </c>
      <c r="C906" s="32" t="s">
        <v>7</v>
      </c>
      <c r="D906" s="33" t="s">
        <v>132</v>
      </c>
      <c r="E906" s="30" t="s">
        <v>501</v>
      </c>
      <c r="F906" s="31" t="s">
        <v>550</v>
      </c>
      <c r="G906" s="27">
        <v>0</v>
      </c>
      <c r="H906" s="27">
        <v>0</v>
      </c>
      <c r="I906" s="28">
        <v>0</v>
      </c>
      <c r="J906" s="27">
        <v>10</v>
      </c>
      <c r="K906" s="88">
        <v>0</v>
      </c>
      <c r="L906" s="88">
        <v>0</v>
      </c>
      <c r="M906" s="88">
        <v>0</v>
      </c>
      <c r="N906" s="88">
        <f t="shared" si="833"/>
        <v>0</v>
      </c>
      <c r="O906" s="88">
        <v>10</v>
      </c>
      <c r="P906" s="88">
        <v>0</v>
      </c>
      <c r="R906" s="88">
        <v>467</v>
      </c>
      <c r="S906" s="88">
        <f t="shared" si="834"/>
        <v>0</v>
      </c>
      <c r="T906" s="88">
        <f t="shared" si="835"/>
        <v>4670</v>
      </c>
      <c r="U906" s="88">
        <f t="shared" si="836"/>
        <v>0</v>
      </c>
    </row>
    <row r="907" spans="2:29" x14ac:dyDescent="0.25">
      <c r="B907" s="83">
        <v>882</v>
      </c>
      <c r="C907" s="65" t="s">
        <v>7</v>
      </c>
      <c r="D907" s="73" t="s">
        <v>132</v>
      </c>
      <c r="E907" s="67" t="s">
        <v>501</v>
      </c>
      <c r="F907" s="68" t="s">
        <v>551</v>
      </c>
      <c r="G907" s="89">
        <v>0</v>
      </c>
      <c r="H907" s="89">
        <v>0</v>
      </c>
      <c r="I907" s="93">
        <v>0</v>
      </c>
      <c r="J907" s="89">
        <v>0</v>
      </c>
      <c r="K907" s="89">
        <v>0</v>
      </c>
      <c r="L907" s="89">
        <v>0</v>
      </c>
      <c r="M907" s="89">
        <v>0</v>
      </c>
      <c r="N907" s="89">
        <v>0</v>
      </c>
      <c r="O907" s="89">
        <v>0</v>
      </c>
      <c r="P907" s="89">
        <v>0</v>
      </c>
      <c r="R907" s="89"/>
      <c r="S907" s="89">
        <f t="shared" si="834"/>
        <v>0</v>
      </c>
      <c r="T907" s="89">
        <f t="shared" si="835"/>
        <v>0</v>
      </c>
      <c r="U907" s="89">
        <f t="shared" si="836"/>
        <v>0</v>
      </c>
    </row>
    <row r="908" spans="2:29" x14ac:dyDescent="0.25">
      <c r="B908" s="83">
        <v>883</v>
      </c>
      <c r="C908" s="110" t="s">
        <v>7</v>
      </c>
      <c r="D908" s="80" t="s">
        <v>526</v>
      </c>
      <c r="E908" s="81" t="s">
        <v>501</v>
      </c>
      <c r="F908" s="82" t="s">
        <v>551</v>
      </c>
      <c r="G908" s="91"/>
      <c r="H908" s="91">
        <v>0</v>
      </c>
      <c r="I908" s="94">
        <v>5</v>
      </c>
      <c r="J908" s="91">
        <v>0</v>
      </c>
      <c r="K908" s="91">
        <v>0</v>
      </c>
      <c r="L908" s="91">
        <v>0</v>
      </c>
      <c r="M908" s="91">
        <v>0</v>
      </c>
      <c r="N908" s="88">
        <f t="shared" ref="N908:N909" si="837">SUM(L908+M908)</f>
        <v>0</v>
      </c>
      <c r="O908" s="91">
        <v>0</v>
      </c>
      <c r="P908" s="91">
        <v>0</v>
      </c>
      <c r="Q908" s="54"/>
      <c r="R908" s="91">
        <v>254</v>
      </c>
      <c r="S908" s="91">
        <f t="shared" ref="S908:S917" si="838">N908*R908</f>
        <v>0</v>
      </c>
      <c r="T908" s="91">
        <f t="shared" ref="T908:T917" si="839">O908*R908</f>
        <v>0</v>
      </c>
      <c r="U908" s="91">
        <f t="shared" ref="U908:U917" si="840">P908*R908</f>
        <v>0</v>
      </c>
    </row>
    <row r="909" spans="2:29" x14ac:dyDescent="0.25">
      <c r="B909" s="83">
        <v>884</v>
      </c>
      <c r="C909" s="110" t="s">
        <v>7</v>
      </c>
      <c r="D909" s="80" t="s">
        <v>132</v>
      </c>
      <c r="E909" s="81" t="s">
        <v>501</v>
      </c>
      <c r="F909" s="82" t="s">
        <v>551</v>
      </c>
      <c r="G909" s="91"/>
      <c r="H909" s="91"/>
      <c r="I909" s="94"/>
      <c r="J909" s="91">
        <v>25</v>
      </c>
      <c r="K909" s="91">
        <v>0</v>
      </c>
      <c r="L909" s="91">
        <v>0</v>
      </c>
      <c r="M909" s="91">
        <v>0</v>
      </c>
      <c r="N909" s="88">
        <f t="shared" si="837"/>
        <v>0</v>
      </c>
      <c r="O909" s="91">
        <v>25</v>
      </c>
      <c r="P909" s="91">
        <v>0</v>
      </c>
      <c r="Q909" s="54"/>
      <c r="R909" s="91">
        <v>254</v>
      </c>
      <c r="S909" s="91">
        <f t="shared" si="838"/>
        <v>0</v>
      </c>
      <c r="T909" s="91">
        <f t="shared" si="839"/>
        <v>6350</v>
      </c>
      <c r="U909" s="91">
        <f t="shared" si="840"/>
        <v>0</v>
      </c>
    </row>
    <row r="910" spans="2:29" x14ac:dyDescent="0.25">
      <c r="B910" s="83">
        <v>885</v>
      </c>
      <c r="C910" s="110" t="s">
        <v>17</v>
      </c>
      <c r="D910" s="111" t="s">
        <v>552</v>
      </c>
      <c r="E910" s="112" t="s">
        <v>517</v>
      </c>
      <c r="F910" s="113" t="s">
        <v>553</v>
      </c>
      <c r="G910" s="101"/>
      <c r="H910" s="101">
        <v>1</v>
      </c>
      <c r="I910" s="114">
        <v>0</v>
      </c>
      <c r="J910" s="101">
        <v>0</v>
      </c>
      <c r="K910" s="101">
        <v>0</v>
      </c>
      <c r="L910" s="101">
        <v>0</v>
      </c>
      <c r="M910" s="101">
        <v>0</v>
      </c>
      <c r="N910" s="101">
        <f>SUM(L910+M910)</f>
        <v>0</v>
      </c>
      <c r="O910" s="101">
        <v>0</v>
      </c>
      <c r="P910" s="101">
        <v>0</v>
      </c>
      <c r="Q910" s="115"/>
      <c r="R910" s="101">
        <v>680</v>
      </c>
      <c r="S910" s="101">
        <f t="shared" si="838"/>
        <v>0</v>
      </c>
      <c r="T910" s="101">
        <f t="shared" si="839"/>
        <v>0</v>
      </c>
      <c r="U910" s="101">
        <f t="shared" si="840"/>
        <v>0</v>
      </c>
    </row>
    <row r="911" spans="2:29" x14ac:dyDescent="0.25">
      <c r="B911" s="83">
        <v>886</v>
      </c>
      <c r="C911" s="32" t="s">
        <v>7</v>
      </c>
      <c r="D911" s="63" t="s">
        <v>302</v>
      </c>
      <c r="E911" s="30" t="s">
        <v>517</v>
      </c>
      <c r="F911" s="31" t="s">
        <v>553</v>
      </c>
      <c r="G911" s="27"/>
      <c r="H911" s="27">
        <v>5</v>
      </c>
      <c r="I911" s="28">
        <v>0</v>
      </c>
      <c r="J911" s="27">
        <v>0</v>
      </c>
      <c r="K911" s="88">
        <v>0</v>
      </c>
      <c r="L911" s="88">
        <v>0</v>
      </c>
      <c r="M911" s="88">
        <v>0</v>
      </c>
      <c r="N911" s="88">
        <f t="shared" ref="N911:N915" si="841">SUM(L911+M911)</f>
        <v>0</v>
      </c>
      <c r="O911" s="27">
        <v>0</v>
      </c>
      <c r="P911" s="27">
        <v>0</v>
      </c>
      <c r="R911" s="88">
        <v>445</v>
      </c>
      <c r="S911" s="88">
        <f t="shared" si="838"/>
        <v>0</v>
      </c>
      <c r="T911" s="88">
        <f t="shared" si="839"/>
        <v>0</v>
      </c>
      <c r="U911" s="88">
        <f t="shared" si="840"/>
        <v>0</v>
      </c>
    </row>
    <row r="912" spans="2:29" x14ac:dyDescent="0.25">
      <c r="B912" s="83">
        <v>887</v>
      </c>
      <c r="C912" s="32" t="s">
        <v>23</v>
      </c>
      <c r="D912" s="34" t="s">
        <v>224</v>
      </c>
      <c r="E912" s="30" t="s">
        <v>517</v>
      </c>
      <c r="F912" s="31" t="s">
        <v>553</v>
      </c>
      <c r="G912" s="27"/>
      <c r="H912" s="27"/>
      <c r="I912" s="28"/>
      <c r="J912" s="27">
        <v>25</v>
      </c>
      <c r="K912" s="88">
        <v>0</v>
      </c>
      <c r="L912" s="88">
        <v>0</v>
      </c>
      <c r="M912" s="88">
        <v>0</v>
      </c>
      <c r="N912" s="88">
        <f t="shared" si="841"/>
        <v>0</v>
      </c>
      <c r="O912" s="27">
        <v>25</v>
      </c>
      <c r="P912" s="27">
        <v>5</v>
      </c>
      <c r="Q912" s="41">
        <f>N912-O912</f>
        <v>-25</v>
      </c>
      <c r="R912" s="88">
        <v>510</v>
      </c>
      <c r="S912" s="88">
        <f t="shared" si="838"/>
        <v>0</v>
      </c>
      <c r="T912" s="88">
        <f t="shared" si="839"/>
        <v>12750</v>
      </c>
      <c r="U912" s="88">
        <f t="shared" si="840"/>
        <v>2550</v>
      </c>
      <c r="V912" s="54" t="s">
        <v>727</v>
      </c>
    </row>
    <row r="913" spans="2:29" x14ac:dyDescent="0.25">
      <c r="B913" s="83">
        <v>888</v>
      </c>
      <c r="C913" s="32" t="s">
        <v>17</v>
      </c>
      <c r="D913" s="63" t="s">
        <v>552</v>
      </c>
      <c r="E913" s="30" t="s">
        <v>517</v>
      </c>
      <c r="F913" s="31" t="s">
        <v>554</v>
      </c>
      <c r="G913" s="27"/>
      <c r="H913" s="27"/>
      <c r="I913" s="28">
        <v>1</v>
      </c>
      <c r="J913" s="27">
        <v>0</v>
      </c>
      <c r="K913" s="88">
        <v>0</v>
      </c>
      <c r="L913" s="88">
        <v>0</v>
      </c>
      <c r="M913" s="88">
        <v>0</v>
      </c>
      <c r="N913" s="88">
        <f t="shared" si="841"/>
        <v>0</v>
      </c>
      <c r="O913" s="27">
        <v>0</v>
      </c>
      <c r="P913" s="27">
        <v>0</v>
      </c>
      <c r="R913" s="88">
        <v>0</v>
      </c>
      <c r="S913" s="88">
        <f t="shared" si="838"/>
        <v>0</v>
      </c>
      <c r="T913" s="88">
        <f t="shared" si="839"/>
        <v>0</v>
      </c>
      <c r="U913" s="88">
        <f t="shared" si="840"/>
        <v>0</v>
      </c>
    </row>
    <row r="914" spans="2:29" x14ac:dyDescent="0.25">
      <c r="B914" s="83">
        <v>889</v>
      </c>
      <c r="C914" s="59" t="s">
        <v>7</v>
      </c>
      <c r="D914" s="63" t="s">
        <v>302</v>
      </c>
      <c r="E914" s="55" t="s">
        <v>517</v>
      </c>
      <c r="F914" s="57" t="s">
        <v>554</v>
      </c>
      <c r="G914" s="88"/>
      <c r="H914" s="88">
        <v>5</v>
      </c>
      <c r="I914" s="92">
        <v>0</v>
      </c>
      <c r="J914" s="88">
        <v>0</v>
      </c>
      <c r="K914" s="88">
        <v>0</v>
      </c>
      <c r="L914" s="88">
        <v>0</v>
      </c>
      <c r="M914" s="88">
        <v>0</v>
      </c>
      <c r="N914" s="88">
        <f t="shared" si="841"/>
        <v>0</v>
      </c>
      <c r="O914" s="88">
        <v>0</v>
      </c>
      <c r="P914" s="88">
        <v>0</v>
      </c>
      <c r="R914" s="88">
        <v>445</v>
      </c>
      <c r="S914" s="88">
        <f t="shared" si="838"/>
        <v>0</v>
      </c>
      <c r="T914" s="88">
        <f t="shared" si="839"/>
        <v>0</v>
      </c>
      <c r="U914" s="88">
        <f t="shared" si="840"/>
        <v>0</v>
      </c>
    </row>
    <row r="915" spans="2:29" x14ac:dyDescent="0.25">
      <c r="B915" s="83">
        <v>890</v>
      </c>
      <c r="C915" s="59" t="s">
        <v>23</v>
      </c>
      <c r="D915" s="63" t="s">
        <v>224</v>
      </c>
      <c r="E915" s="55" t="s">
        <v>517</v>
      </c>
      <c r="F915" s="57" t="s">
        <v>554</v>
      </c>
      <c r="G915" s="88"/>
      <c r="H915" s="88"/>
      <c r="I915" s="92"/>
      <c r="J915" s="88">
        <v>5</v>
      </c>
      <c r="K915" s="88">
        <v>0</v>
      </c>
      <c r="L915" s="88">
        <v>0</v>
      </c>
      <c r="M915" s="88">
        <v>0</v>
      </c>
      <c r="N915" s="88">
        <f t="shared" si="841"/>
        <v>0</v>
      </c>
      <c r="O915" s="88">
        <v>5</v>
      </c>
      <c r="P915" s="88">
        <v>5</v>
      </c>
      <c r="Q915" s="41">
        <f>N915-O915</f>
        <v>-5</v>
      </c>
      <c r="R915" s="88">
        <v>580</v>
      </c>
      <c r="S915" s="88">
        <f t="shared" si="838"/>
        <v>0</v>
      </c>
      <c r="T915" s="88">
        <f t="shared" si="839"/>
        <v>2900</v>
      </c>
      <c r="U915" s="88">
        <f t="shared" si="840"/>
        <v>2900</v>
      </c>
      <c r="V915" s="54" t="s">
        <v>727</v>
      </c>
    </row>
    <row r="916" spans="2:29" x14ac:dyDescent="0.25">
      <c r="B916" s="83">
        <v>891</v>
      </c>
      <c r="C916" s="65" t="s">
        <v>17</v>
      </c>
      <c r="D916" s="73" t="s">
        <v>552</v>
      </c>
      <c r="E916" s="67" t="s">
        <v>517</v>
      </c>
      <c r="F916" s="68" t="s">
        <v>555</v>
      </c>
      <c r="G916" s="89"/>
      <c r="H916" s="89"/>
      <c r="I916" s="93">
        <v>1</v>
      </c>
      <c r="J916" s="89">
        <v>0</v>
      </c>
      <c r="K916" s="89">
        <v>0</v>
      </c>
      <c r="L916" s="89">
        <v>0</v>
      </c>
      <c r="M916" s="89">
        <v>0</v>
      </c>
      <c r="N916" s="89">
        <v>0</v>
      </c>
      <c r="O916" s="89">
        <v>0</v>
      </c>
      <c r="P916" s="89">
        <v>0</v>
      </c>
      <c r="R916" s="89">
        <v>0</v>
      </c>
      <c r="S916" s="89">
        <f t="shared" si="838"/>
        <v>0</v>
      </c>
      <c r="T916" s="89">
        <f t="shared" si="839"/>
        <v>0</v>
      </c>
      <c r="U916" s="89">
        <f t="shared" si="840"/>
        <v>0</v>
      </c>
    </row>
    <row r="917" spans="2:29" x14ac:dyDescent="0.25">
      <c r="B917" s="83">
        <v>892</v>
      </c>
      <c r="C917" s="65" t="s">
        <v>23</v>
      </c>
      <c r="D917" s="73" t="s">
        <v>243</v>
      </c>
      <c r="E917" s="67" t="s">
        <v>517</v>
      </c>
      <c r="F917" s="68" t="s">
        <v>555</v>
      </c>
      <c r="G917" s="89">
        <v>0</v>
      </c>
      <c r="H917" s="89">
        <v>0</v>
      </c>
      <c r="I917" s="93">
        <v>0</v>
      </c>
      <c r="J917" s="89">
        <v>0</v>
      </c>
      <c r="K917" s="89">
        <v>0</v>
      </c>
      <c r="L917" s="89">
        <v>0</v>
      </c>
      <c r="M917" s="89">
        <v>0</v>
      </c>
      <c r="N917" s="89">
        <v>0</v>
      </c>
      <c r="O917" s="89">
        <v>0</v>
      </c>
      <c r="P917" s="89">
        <v>0</v>
      </c>
      <c r="Q917" s="41">
        <f t="shared" ref="Q917:Q918" si="842">N917-O917</f>
        <v>0</v>
      </c>
      <c r="R917" s="89"/>
      <c r="S917" s="89">
        <f t="shared" si="838"/>
        <v>0</v>
      </c>
      <c r="T917" s="89">
        <f t="shared" si="839"/>
        <v>0</v>
      </c>
      <c r="U917" s="89">
        <f t="shared" si="840"/>
        <v>0</v>
      </c>
    </row>
    <row r="918" spans="2:29" x14ac:dyDescent="0.25">
      <c r="B918" s="83">
        <v>893</v>
      </c>
      <c r="C918" s="110" t="s">
        <v>23</v>
      </c>
      <c r="D918" s="119" t="s">
        <v>224</v>
      </c>
      <c r="E918" s="112" t="s">
        <v>517</v>
      </c>
      <c r="F918" s="113" t="s">
        <v>555</v>
      </c>
      <c r="G918" s="101"/>
      <c r="H918" s="101"/>
      <c r="I918" s="114"/>
      <c r="J918" s="101">
        <v>5</v>
      </c>
      <c r="K918" s="101">
        <v>0</v>
      </c>
      <c r="L918" s="101">
        <v>0</v>
      </c>
      <c r="M918" s="101">
        <v>0</v>
      </c>
      <c r="N918" s="101">
        <f>SUM(L918+M918)</f>
        <v>0</v>
      </c>
      <c r="O918" s="101">
        <v>5</v>
      </c>
      <c r="P918" s="101">
        <v>5</v>
      </c>
      <c r="Q918" s="118">
        <f t="shared" si="842"/>
        <v>-5</v>
      </c>
      <c r="R918" s="101">
        <v>585</v>
      </c>
      <c r="S918" s="101">
        <f t="shared" ref="S918:S920" si="843">N918*R918</f>
        <v>0</v>
      </c>
      <c r="T918" s="101">
        <f t="shared" ref="T918:T920" si="844">O918*R918</f>
        <v>2925</v>
      </c>
      <c r="U918" s="101">
        <f t="shared" ref="U918:U920" si="845">P918*R918</f>
        <v>2925</v>
      </c>
    </row>
    <row r="919" spans="2:29" x14ac:dyDescent="0.25">
      <c r="B919" s="83">
        <v>894</v>
      </c>
      <c r="C919" s="65" t="s">
        <v>7</v>
      </c>
      <c r="D919" s="66" t="s">
        <v>205</v>
      </c>
      <c r="E919" s="67" t="s">
        <v>517</v>
      </c>
      <c r="F919" s="68" t="s">
        <v>556</v>
      </c>
      <c r="G919" s="89">
        <v>0</v>
      </c>
      <c r="H919" s="89">
        <v>0</v>
      </c>
      <c r="I919" s="93">
        <v>0</v>
      </c>
      <c r="J919" s="89">
        <v>0</v>
      </c>
      <c r="K919" s="89">
        <v>0</v>
      </c>
      <c r="L919" s="89">
        <v>0</v>
      </c>
      <c r="M919" s="89">
        <v>0</v>
      </c>
      <c r="N919" s="89">
        <v>0</v>
      </c>
      <c r="O919" s="89">
        <v>0</v>
      </c>
      <c r="P919" s="89">
        <v>0</v>
      </c>
      <c r="R919" s="89"/>
      <c r="S919" s="89">
        <f t="shared" si="843"/>
        <v>0</v>
      </c>
      <c r="T919" s="89">
        <f t="shared" si="844"/>
        <v>0</v>
      </c>
      <c r="U919" s="89">
        <f t="shared" si="845"/>
        <v>0</v>
      </c>
    </row>
    <row r="920" spans="2:29" x14ac:dyDescent="0.25">
      <c r="B920" s="83">
        <v>895</v>
      </c>
      <c r="C920" s="65" t="s">
        <v>23</v>
      </c>
      <c r="D920" s="73" t="s">
        <v>243</v>
      </c>
      <c r="E920" s="67" t="s">
        <v>517</v>
      </c>
      <c r="F920" s="68" t="s">
        <v>556</v>
      </c>
      <c r="G920" s="89">
        <v>0</v>
      </c>
      <c r="H920" s="89">
        <v>0</v>
      </c>
      <c r="I920" s="93">
        <v>0</v>
      </c>
      <c r="J920" s="89">
        <v>0</v>
      </c>
      <c r="K920" s="89">
        <v>0</v>
      </c>
      <c r="L920" s="89">
        <v>0</v>
      </c>
      <c r="M920" s="89">
        <v>0</v>
      </c>
      <c r="N920" s="89">
        <v>0</v>
      </c>
      <c r="O920" s="89">
        <v>0</v>
      </c>
      <c r="P920" s="89">
        <v>0</v>
      </c>
      <c r="Q920" s="41">
        <f t="shared" ref="Q920:Q927" si="846">N920-O920</f>
        <v>0</v>
      </c>
      <c r="R920" s="89"/>
      <c r="S920" s="89">
        <f t="shared" si="843"/>
        <v>0</v>
      </c>
      <c r="T920" s="89">
        <f t="shared" si="844"/>
        <v>0</v>
      </c>
      <c r="U920" s="89">
        <f t="shared" si="845"/>
        <v>0</v>
      </c>
    </row>
    <row r="921" spans="2:29" x14ac:dyDescent="0.25">
      <c r="B921" s="83">
        <v>896</v>
      </c>
      <c r="C921" s="32" t="s">
        <v>23</v>
      </c>
      <c r="D921" s="63" t="s">
        <v>224</v>
      </c>
      <c r="E921" s="30" t="s">
        <v>517</v>
      </c>
      <c r="F921" s="31" t="s">
        <v>556</v>
      </c>
      <c r="G921" s="27"/>
      <c r="H921" s="27"/>
      <c r="I921" s="28"/>
      <c r="J921" s="27">
        <v>55</v>
      </c>
      <c r="K921" s="88">
        <v>0</v>
      </c>
      <c r="L921" s="88">
        <v>0</v>
      </c>
      <c r="M921" s="88">
        <v>0</v>
      </c>
      <c r="N921" s="88">
        <f t="shared" ref="N921:N947" si="847">SUM(L921+M921)</f>
        <v>0</v>
      </c>
      <c r="O921" s="27">
        <v>10</v>
      </c>
      <c r="P921" s="27">
        <v>25</v>
      </c>
      <c r="Q921" s="41">
        <f t="shared" si="846"/>
        <v>-10</v>
      </c>
      <c r="R921" s="88">
        <v>285</v>
      </c>
      <c r="S921" s="88">
        <f t="shared" ref="S921:S928" si="848">N921*R921</f>
        <v>0</v>
      </c>
      <c r="T921" s="88">
        <f t="shared" ref="T921:T928" si="849">O921*R921</f>
        <v>2850</v>
      </c>
      <c r="U921" s="88">
        <f t="shared" ref="U921:U928" si="850">P921*R921</f>
        <v>7125</v>
      </c>
      <c r="V921" s="54" t="s">
        <v>727</v>
      </c>
    </row>
    <row r="922" spans="2:29" x14ac:dyDescent="0.25">
      <c r="B922" s="83">
        <v>897</v>
      </c>
      <c r="C922" s="59" t="s">
        <v>23</v>
      </c>
      <c r="D922" s="63" t="s">
        <v>557</v>
      </c>
      <c r="E922" s="55" t="s">
        <v>517</v>
      </c>
      <c r="F922" s="57" t="s">
        <v>556</v>
      </c>
      <c r="G922" s="88"/>
      <c r="H922" s="88"/>
      <c r="I922" s="92"/>
      <c r="J922" s="88">
        <v>5</v>
      </c>
      <c r="K922" s="88">
        <v>0</v>
      </c>
      <c r="L922" s="88">
        <v>0</v>
      </c>
      <c r="M922" s="88">
        <v>0</v>
      </c>
      <c r="N922" s="88">
        <f t="shared" si="847"/>
        <v>0</v>
      </c>
      <c r="O922" s="88">
        <v>20</v>
      </c>
      <c r="P922" s="88">
        <v>0</v>
      </c>
      <c r="Q922" s="41">
        <f t="shared" si="846"/>
        <v>-20</v>
      </c>
      <c r="R922" s="88">
        <v>370</v>
      </c>
      <c r="S922" s="88">
        <f t="shared" si="848"/>
        <v>0</v>
      </c>
      <c r="T922" s="88">
        <f t="shared" si="849"/>
        <v>7400</v>
      </c>
      <c r="U922" s="88">
        <f t="shared" si="850"/>
        <v>0</v>
      </c>
      <c r="V922" s="54" t="s">
        <v>727</v>
      </c>
    </row>
    <row r="923" spans="2:29" x14ac:dyDescent="0.25">
      <c r="B923" s="83">
        <v>898</v>
      </c>
      <c r="C923" s="32" t="s">
        <v>23</v>
      </c>
      <c r="D923" s="63" t="s">
        <v>558</v>
      </c>
      <c r="E923" s="30" t="s">
        <v>517</v>
      </c>
      <c r="F923" s="31" t="s">
        <v>556</v>
      </c>
      <c r="G923" s="27"/>
      <c r="H923" s="27"/>
      <c r="I923" s="28"/>
      <c r="J923" s="27">
        <v>1</v>
      </c>
      <c r="K923" s="88">
        <v>0</v>
      </c>
      <c r="L923" s="88">
        <v>0</v>
      </c>
      <c r="M923" s="88">
        <v>0</v>
      </c>
      <c r="N923" s="88">
        <f t="shared" si="847"/>
        <v>0</v>
      </c>
      <c r="O923" s="27">
        <v>0</v>
      </c>
      <c r="P923" s="27">
        <v>0</v>
      </c>
      <c r="Q923" s="41">
        <f t="shared" si="846"/>
        <v>0</v>
      </c>
      <c r="R923" s="88">
        <v>873</v>
      </c>
      <c r="S923" s="88">
        <f t="shared" si="848"/>
        <v>0</v>
      </c>
      <c r="T923" s="88">
        <f t="shared" si="849"/>
        <v>0</v>
      </c>
      <c r="U923" s="88">
        <f t="shared" si="850"/>
        <v>0</v>
      </c>
    </row>
    <row r="924" spans="2:29" x14ac:dyDescent="0.25">
      <c r="B924" s="83">
        <v>899</v>
      </c>
      <c r="C924" s="95" t="s">
        <v>23</v>
      </c>
      <c r="D924" s="103" t="s">
        <v>253</v>
      </c>
      <c r="E924" s="97" t="s">
        <v>527</v>
      </c>
      <c r="F924" s="98" t="s">
        <v>559</v>
      </c>
      <c r="G924" s="99"/>
      <c r="H924" s="99"/>
      <c r="I924" s="100"/>
      <c r="J924" s="99">
        <v>0</v>
      </c>
      <c r="K924" s="99">
        <v>0</v>
      </c>
      <c r="L924" s="99">
        <v>0</v>
      </c>
      <c r="M924" s="99"/>
      <c r="N924" s="99">
        <f>SUM(L924+M924)</f>
        <v>0</v>
      </c>
      <c r="O924" s="99"/>
      <c r="P924" s="99">
        <v>0</v>
      </c>
      <c r="Q924" s="144">
        <f t="shared" si="846"/>
        <v>0</v>
      </c>
      <c r="R924" s="99">
        <v>490</v>
      </c>
      <c r="S924" s="99">
        <f t="shared" si="848"/>
        <v>0</v>
      </c>
      <c r="T924" s="99">
        <f t="shared" si="849"/>
        <v>0</v>
      </c>
      <c r="U924" s="99">
        <f t="shared" si="850"/>
        <v>0</v>
      </c>
      <c r="V924" s="143" t="s">
        <v>713</v>
      </c>
      <c r="W924" s="143"/>
      <c r="X924" s="143"/>
      <c r="Y924" s="143"/>
      <c r="Z924" s="143"/>
      <c r="AA924" s="143"/>
      <c r="AB924" s="143"/>
      <c r="AC924" s="143"/>
    </row>
    <row r="925" spans="2:29" x14ac:dyDescent="0.25">
      <c r="B925" s="83">
        <v>900</v>
      </c>
      <c r="C925" s="95" t="s">
        <v>23</v>
      </c>
      <c r="D925" s="103" t="s">
        <v>59</v>
      </c>
      <c r="E925" s="97" t="s">
        <v>517</v>
      </c>
      <c r="F925" s="98" t="s">
        <v>560</v>
      </c>
      <c r="G925" s="99"/>
      <c r="H925" s="99"/>
      <c r="I925" s="100"/>
      <c r="J925" s="99">
        <v>0</v>
      </c>
      <c r="K925" s="99"/>
      <c r="L925" s="99"/>
      <c r="M925" s="99"/>
      <c r="N925" s="99">
        <f t="shared" si="847"/>
        <v>0</v>
      </c>
      <c r="O925" s="99">
        <v>5</v>
      </c>
      <c r="P925" s="99">
        <v>0</v>
      </c>
      <c r="Q925" s="144">
        <f t="shared" si="846"/>
        <v>-5</v>
      </c>
      <c r="R925" s="99">
        <v>430</v>
      </c>
      <c r="S925" s="99">
        <f t="shared" si="848"/>
        <v>0</v>
      </c>
      <c r="T925" s="99">
        <f t="shared" si="849"/>
        <v>2150</v>
      </c>
      <c r="U925" s="99">
        <f t="shared" si="850"/>
        <v>0</v>
      </c>
      <c r="V925" s="143" t="s">
        <v>727</v>
      </c>
      <c r="W925" s="143"/>
      <c r="X925" s="143"/>
      <c r="Y925" s="143"/>
      <c r="Z925" s="143"/>
      <c r="AA925" s="143"/>
      <c r="AB925" s="143"/>
      <c r="AC925" s="143"/>
    </row>
    <row r="926" spans="2:29" s="54" customFormat="1" x14ac:dyDescent="0.25">
      <c r="B926" s="83">
        <v>901</v>
      </c>
      <c r="C926" s="95" t="s">
        <v>23</v>
      </c>
      <c r="D926" s="96" t="s">
        <v>203</v>
      </c>
      <c r="E926" s="97" t="s">
        <v>517</v>
      </c>
      <c r="F926" s="98" t="s">
        <v>563</v>
      </c>
      <c r="G926" s="99">
        <v>0</v>
      </c>
      <c r="H926" s="99">
        <v>0</v>
      </c>
      <c r="I926" s="100">
        <v>0</v>
      </c>
      <c r="J926" s="99">
        <v>0</v>
      </c>
      <c r="K926" s="99">
        <v>0</v>
      </c>
      <c r="L926" s="99">
        <v>0</v>
      </c>
      <c r="M926" s="99"/>
      <c r="N926" s="99">
        <f t="shared" ref="N926" si="851">SUM(L926+M926)</f>
        <v>0</v>
      </c>
      <c r="O926" s="99">
        <v>0</v>
      </c>
      <c r="P926" s="99">
        <v>0</v>
      </c>
      <c r="Q926" s="144">
        <f t="shared" ref="Q926" si="852">N926-O926</f>
        <v>0</v>
      </c>
      <c r="R926" s="99">
        <v>485</v>
      </c>
      <c r="S926" s="99">
        <f t="shared" ref="S926" si="853">N926*R926</f>
        <v>0</v>
      </c>
      <c r="T926" s="99">
        <f t="shared" ref="T926" si="854">O926*R926</f>
        <v>0</v>
      </c>
      <c r="U926" s="99">
        <f t="shared" ref="U926" si="855">P926*R926</f>
        <v>0</v>
      </c>
      <c r="V926" s="143" t="s">
        <v>727</v>
      </c>
      <c r="W926" s="143"/>
      <c r="X926" s="143"/>
      <c r="Y926" s="143"/>
      <c r="Z926" s="143"/>
      <c r="AA926" s="143"/>
      <c r="AB926" s="143"/>
      <c r="AC926" s="143"/>
    </row>
    <row r="927" spans="2:29" x14ac:dyDescent="0.25">
      <c r="B927" s="83">
        <v>901</v>
      </c>
      <c r="C927" s="32" t="s">
        <v>23</v>
      </c>
      <c r="D927" s="61" t="s">
        <v>203</v>
      </c>
      <c r="E927" s="30" t="s">
        <v>517</v>
      </c>
      <c r="F927" s="31" t="s">
        <v>560</v>
      </c>
      <c r="G927" s="27">
        <v>0</v>
      </c>
      <c r="H927" s="27">
        <v>0</v>
      </c>
      <c r="I927" s="28">
        <v>5</v>
      </c>
      <c r="J927" s="27">
        <v>0</v>
      </c>
      <c r="K927" s="88">
        <v>0</v>
      </c>
      <c r="L927" s="88">
        <v>0</v>
      </c>
      <c r="M927" s="88">
        <v>0</v>
      </c>
      <c r="N927" s="88">
        <f t="shared" si="847"/>
        <v>0</v>
      </c>
      <c r="O927" s="27">
        <v>0</v>
      </c>
      <c r="P927" s="27">
        <v>0</v>
      </c>
      <c r="Q927" s="41">
        <f t="shared" si="846"/>
        <v>0</v>
      </c>
      <c r="R927" s="88">
        <v>465</v>
      </c>
      <c r="S927" s="88">
        <f t="shared" si="848"/>
        <v>0</v>
      </c>
      <c r="T927" s="88">
        <f t="shared" si="849"/>
        <v>0</v>
      </c>
      <c r="U927" s="88">
        <f t="shared" si="850"/>
        <v>0</v>
      </c>
      <c r="V927" s="54" t="s">
        <v>727</v>
      </c>
    </row>
    <row r="928" spans="2:29" x14ac:dyDescent="0.25">
      <c r="B928" s="83">
        <v>902</v>
      </c>
      <c r="C928" s="65" t="s">
        <v>7</v>
      </c>
      <c r="D928" s="66" t="s">
        <v>165</v>
      </c>
      <c r="E928" s="67" t="s">
        <v>517</v>
      </c>
      <c r="F928" s="68" t="s">
        <v>560</v>
      </c>
      <c r="G928" s="89">
        <v>0</v>
      </c>
      <c r="H928" s="89">
        <v>0</v>
      </c>
      <c r="I928" s="93">
        <v>0</v>
      </c>
      <c r="J928" s="89">
        <v>0</v>
      </c>
      <c r="K928" s="89">
        <v>0</v>
      </c>
      <c r="L928" s="89">
        <v>0</v>
      </c>
      <c r="M928" s="89">
        <v>0</v>
      </c>
      <c r="N928" s="89">
        <v>0</v>
      </c>
      <c r="O928" s="89">
        <v>0</v>
      </c>
      <c r="P928" s="89">
        <v>0</v>
      </c>
      <c r="R928" s="89"/>
      <c r="S928" s="89">
        <f t="shared" si="848"/>
        <v>0</v>
      </c>
      <c r="T928" s="89">
        <f t="shared" si="849"/>
        <v>0</v>
      </c>
      <c r="U928" s="89">
        <f t="shared" si="850"/>
        <v>0</v>
      </c>
    </row>
    <row r="929" spans="2:29" x14ac:dyDescent="0.25">
      <c r="B929" s="83">
        <v>903</v>
      </c>
      <c r="C929" s="32" t="s">
        <v>23</v>
      </c>
      <c r="D929" s="33" t="s">
        <v>124</v>
      </c>
      <c r="E929" s="30" t="s">
        <v>517</v>
      </c>
      <c r="F929" s="31" t="s">
        <v>560</v>
      </c>
      <c r="G929" s="27"/>
      <c r="H929" s="27">
        <v>25</v>
      </c>
      <c r="I929" s="28">
        <v>0</v>
      </c>
      <c r="J929" s="27">
        <v>0</v>
      </c>
      <c r="K929" s="88">
        <v>0</v>
      </c>
      <c r="L929" s="88">
        <v>0</v>
      </c>
      <c r="M929" s="88">
        <v>0</v>
      </c>
      <c r="N929" s="88">
        <f t="shared" si="847"/>
        <v>0</v>
      </c>
      <c r="O929" s="27">
        <v>0</v>
      </c>
      <c r="P929" s="27">
        <v>0</v>
      </c>
      <c r="Q929" s="41">
        <f>N929-O929</f>
        <v>0</v>
      </c>
      <c r="R929" s="88">
        <v>189</v>
      </c>
      <c r="S929" s="88">
        <f t="shared" ref="S929:S932" si="856">N929*R929</f>
        <v>0</v>
      </c>
      <c r="T929" s="88">
        <f t="shared" ref="T929:T932" si="857">O929*R929</f>
        <v>0</v>
      </c>
      <c r="U929" s="88">
        <f t="shared" ref="U929:U932" si="858">P929*R929</f>
        <v>0</v>
      </c>
      <c r="V929" s="54" t="s">
        <v>728</v>
      </c>
    </row>
    <row r="930" spans="2:29" x14ac:dyDescent="0.25">
      <c r="B930" s="83">
        <v>904</v>
      </c>
      <c r="C930" s="95" t="s">
        <v>7</v>
      </c>
      <c r="D930" s="96" t="s">
        <v>8</v>
      </c>
      <c r="E930" s="97" t="s">
        <v>517</v>
      </c>
      <c r="F930" s="98" t="s">
        <v>560</v>
      </c>
      <c r="G930" s="99">
        <v>0</v>
      </c>
      <c r="H930" s="99">
        <v>0</v>
      </c>
      <c r="I930" s="100">
        <v>10</v>
      </c>
      <c r="J930" s="99">
        <v>0</v>
      </c>
      <c r="K930" s="99"/>
      <c r="L930" s="99"/>
      <c r="M930" s="99"/>
      <c r="N930" s="99">
        <f t="shared" si="847"/>
        <v>0</v>
      </c>
      <c r="O930" s="99"/>
      <c r="P930" s="99">
        <v>10</v>
      </c>
      <c r="Q930" s="143"/>
      <c r="R930" s="99">
        <v>450</v>
      </c>
      <c r="S930" s="99">
        <f t="shared" si="856"/>
        <v>0</v>
      </c>
      <c r="T930" s="99">
        <f t="shared" si="857"/>
        <v>0</v>
      </c>
      <c r="U930" s="99">
        <f t="shared" si="858"/>
        <v>4500</v>
      </c>
      <c r="V930" s="143"/>
      <c r="W930" s="143"/>
      <c r="X930" s="143"/>
      <c r="Y930" s="143"/>
      <c r="Z930" s="143"/>
      <c r="AA930" s="143"/>
      <c r="AB930" s="143"/>
      <c r="AC930" s="143"/>
    </row>
    <row r="931" spans="2:29" x14ac:dyDescent="0.25">
      <c r="B931" s="83">
        <v>905</v>
      </c>
      <c r="C931" s="59" t="s">
        <v>23</v>
      </c>
      <c r="D931" s="61" t="s">
        <v>138</v>
      </c>
      <c r="E931" s="55" t="s">
        <v>517</v>
      </c>
      <c r="F931" s="57" t="s">
        <v>560</v>
      </c>
      <c r="G931" s="88">
        <v>0</v>
      </c>
      <c r="H931" s="88">
        <v>0</v>
      </c>
      <c r="I931" s="92">
        <v>5</v>
      </c>
      <c r="J931" s="88">
        <v>0</v>
      </c>
      <c r="K931" s="88">
        <v>0</v>
      </c>
      <c r="L931" s="88">
        <v>0</v>
      </c>
      <c r="M931" s="88">
        <v>0</v>
      </c>
      <c r="N931" s="88">
        <f t="shared" si="847"/>
        <v>0</v>
      </c>
      <c r="O931" s="88">
        <v>25</v>
      </c>
      <c r="P931" s="88">
        <v>0</v>
      </c>
      <c r="Q931" s="41">
        <f>N931-O931</f>
        <v>-25</v>
      </c>
      <c r="R931" s="88">
        <v>504</v>
      </c>
      <c r="S931" s="88">
        <f t="shared" si="856"/>
        <v>0</v>
      </c>
      <c r="T931" s="88">
        <f t="shared" si="857"/>
        <v>12600</v>
      </c>
      <c r="U931" s="88">
        <f t="shared" si="858"/>
        <v>0</v>
      </c>
      <c r="V931" s="54" t="s">
        <v>727</v>
      </c>
    </row>
    <row r="932" spans="2:29" x14ac:dyDescent="0.25">
      <c r="B932" s="83">
        <v>906</v>
      </c>
      <c r="C932" s="36" t="s">
        <v>7</v>
      </c>
      <c r="D932" s="37" t="s">
        <v>312</v>
      </c>
      <c r="E932" s="38" t="s">
        <v>517</v>
      </c>
      <c r="F932" s="39" t="s">
        <v>560</v>
      </c>
      <c r="G932" s="35">
        <v>0</v>
      </c>
      <c r="H932" s="35">
        <v>0</v>
      </c>
      <c r="I932" s="40">
        <v>0</v>
      </c>
      <c r="J932" s="35">
        <v>0</v>
      </c>
      <c r="K932" s="89">
        <v>0</v>
      </c>
      <c r="L932" s="89">
        <v>0</v>
      </c>
      <c r="M932" s="89">
        <v>0</v>
      </c>
      <c r="N932" s="35">
        <v>0</v>
      </c>
      <c r="O932" s="35">
        <v>0</v>
      </c>
      <c r="P932" s="35">
        <v>0</v>
      </c>
      <c r="R932" s="89"/>
      <c r="S932" s="89">
        <f t="shared" si="856"/>
        <v>0</v>
      </c>
      <c r="T932" s="89">
        <f t="shared" si="857"/>
        <v>0</v>
      </c>
      <c r="U932" s="89">
        <f t="shared" si="858"/>
        <v>0</v>
      </c>
    </row>
    <row r="933" spans="2:29" x14ac:dyDescent="0.25">
      <c r="B933" s="83">
        <v>907</v>
      </c>
      <c r="C933" s="95" t="s">
        <v>7</v>
      </c>
      <c r="D933" s="96" t="s">
        <v>38</v>
      </c>
      <c r="E933" s="97" t="s">
        <v>517</v>
      </c>
      <c r="F933" s="98" t="s">
        <v>560</v>
      </c>
      <c r="G933" s="99"/>
      <c r="H933" s="99"/>
      <c r="I933" s="100"/>
      <c r="J933" s="99">
        <v>0</v>
      </c>
      <c r="K933" s="99"/>
      <c r="L933" s="99"/>
      <c r="M933" s="99"/>
      <c r="N933" s="99">
        <f t="shared" si="847"/>
        <v>0</v>
      </c>
      <c r="O933" s="99"/>
      <c r="P933" s="99"/>
      <c r="Q933" s="143"/>
      <c r="R933" s="99">
        <v>448</v>
      </c>
      <c r="S933" s="99">
        <f t="shared" ref="S933:S934" si="859">N933*R933</f>
        <v>0</v>
      </c>
      <c r="T933" s="99">
        <f t="shared" ref="T933:T934" si="860">O933*R933</f>
        <v>0</v>
      </c>
      <c r="U933" s="99">
        <f t="shared" ref="U933:U934" si="861">P933*R933</f>
        <v>0</v>
      </c>
      <c r="V933" s="143"/>
      <c r="W933" s="143"/>
      <c r="X933" s="143"/>
      <c r="Y933" s="143"/>
      <c r="Z933" s="143"/>
      <c r="AA933" s="143"/>
      <c r="AB933" s="143"/>
      <c r="AC933" s="143"/>
    </row>
    <row r="934" spans="2:29" x14ac:dyDescent="0.25">
      <c r="B934" s="83">
        <v>908</v>
      </c>
      <c r="C934" s="65" t="s">
        <v>7</v>
      </c>
      <c r="D934" s="66" t="s">
        <v>166</v>
      </c>
      <c r="E934" s="67" t="s">
        <v>517</v>
      </c>
      <c r="F934" s="68" t="s">
        <v>560</v>
      </c>
      <c r="G934" s="89">
        <v>0</v>
      </c>
      <c r="H934" s="89">
        <v>0</v>
      </c>
      <c r="I934" s="93">
        <v>0</v>
      </c>
      <c r="J934" s="89">
        <v>0</v>
      </c>
      <c r="K934" s="89">
        <v>0</v>
      </c>
      <c r="L934" s="89">
        <v>0</v>
      </c>
      <c r="M934" s="89">
        <v>0</v>
      </c>
      <c r="N934" s="89">
        <v>0</v>
      </c>
      <c r="O934" s="89">
        <v>0</v>
      </c>
      <c r="P934" s="89">
        <v>0</v>
      </c>
      <c r="R934" s="89"/>
      <c r="S934" s="89">
        <f t="shared" si="859"/>
        <v>0</v>
      </c>
      <c r="T934" s="89">
        <f t="shared" si="860"/>
        <v>0</v>
      </c>
      <c r="U934" s="89">
        <f t="shared" si="861"/>
        <v>0</v>
      </c>
    </row>
    <row r="935" spans="2:29" x14ac:dyDescent="0.25">
      <c r="B935" s="83">
        <v>909</v>
      </c>
      <c r="C935" s="32" t="s">
        <v>23</v>
      </c>
      <c r="D935" s="33" t="s">
        <v>561</v>
      </c>
      <c r="E935" s="30" t="s">
        <v>517</v>
      </c>
      <c r="F935" s="31" t="s">
        <v>560</v>
      </c>
      <c r="G935" s="27"/>
      <c r="H935" s="27"/>
      <c r="I935" s="28"/>
      <c r="J935" s="27">
        <v>5</v>
      </c>
      <c r="K935" s="88">
        <v>0</v>
      </c>
      <c r="L935" s="88">
        <v>0</v>
      </c>
      <c r="M935" s="88">
        <v>0</v>
      </c>
      <c r="N935" s="88">
        <f t="shared" si="847"/>
        <v>0</v>
      </c>
      <c r="O935" s="27">
        <v>5</v>
      </c>
      <c r="P935" s="27">
        <v>5</v>
      </c>
      <c r="Q935" s="41">
        <f>N935-O935</f>
        <v>-5</v>
      </c>
      <c r="R935" s="91">
        <v>447</v>
      </c>
      <c r="S935" s="88">
        <f t="shared" ref="S935:S938" si="862">N935*R935</f>
        <v>0</v>
      </c>
      <c r="T935" s="88">
        <f t="shared" ref="T935:T938" si="863">O935*R935</f>
        <v>2235</v>
      </c>
      <c r="U935" s="88">
        <f t="shared" ref="U935:U938" si="864">P935*R935</f>
        <v>2235</v>
      </c>
      <c r="V935" s="1" t="s">
        <v>744</v>
      </c>
    </row>
    <row r="936" spans="2:29" x14ac:dyDescent="0.25">
      <c r="B936" s="83">
        <v>910</v>
      </c>
      <c r="C936" s="110" t="s">
        <v>7</v>
      </c>
      <c r="D936" s="85" t="s">
        <v>14</v>
      </c>
      <c r="E936" s="81" t="s">
        <v>517</v>
      </c>
      <c r="F936" s="82" t="s">
        <v>560</v>
      </c>
      <c r="G936" s="91">
        <v>5</v>
      </c>
      <c r="H936" s="91">
        <v>0</v>
      </c>
      <c r="I936" s="94">
        <v>0</v>
      </c>
      <c r="J936" s="91">
        <v>0</v>
      </c>
      <c r="K936" s="91">
        <v>0</v>
      </c>
      <c r="L936" s="91">
        <v>0</v>
      </c>
      <c r="M936" s="91">
        <v>0</v>
      </c>
      <c r="N936" s="88">
        <f t="shared" si="847"/>
        <v>0</v>
      </c>
      <c r="O936" s="91">
        <v>5</v>
      </c>
      <c r="P936" s="91">
        <v>0</v>
      </c>
      <c r="Q936" s="54"/>
      <c r="R936" s="91">
        <v>360</v>
      </c>
      <c r="S936" s="91">
        <f t="shared" si="862"/>
        <v>0</v>
      </c>
      <c r="T936" s="91">
        <f t="shared" si="863"/>
        <v>1800</v>
      </c>
      <c r="U936" s="91">
        <f t="shared" si="864"/>
        <v>0</v>
      </c>
    </row>
    <row r="937" spans="2:29" x14ac:dyDescent="0.25">
      <c r="B937" s="83">
        <v>911</v>
      </c>
      <c r="C937" s="95" t="s">
        <v>7</v>
      </c>
      <c r="D937" s="96" t="s">
        <v>562</v>
      </c>
      <c r="E937" s="97" t="s">
        <v>517</v>
      </c>
      <c r="F937" s="98" t="s">
        <v>560</v>
      </c>
      <c r="G937" s="99"/>
      <c r="H937" s="99"/>
      <c r="I937" s="100"/>
      <c r="J937" s="99">
        <v>0</v>
      </c>
      <c r="K937" s="99"/>
      <c r="L937" s="99"/>
      <c r="M937" s="99"/>
      <c r="N937" s="99">
        <f t="shared" si="847"/>
        <v>0</v>
      </c>
      <c r="O937" s="99"/>
      <c r="P937" s="99"/>
      <c r="Q937" s="143"/>
      <c r="R937" s="99">
        <v>456</v>
      </c>
      <c r="S937" s="99">
        <f t="shared" si="862"/>
        <v>0</v>
      </c>
      <c r="T937" s="99">
        <f t="shared" si="863"/>
        <v>0</v>
      </c>
      <c r="U937" s="99">
        <f t="shared" si="864"/>
        <v>0</v>
      </c>
      <c r="V937" s="143"/>
      <c r="W937" s="143"/>
      <c r="X937" s="143"/>
      <c r="Y937" s="143"/>
      <c r="Z937" s="143"/>
      <c r="AA937" s="143"/>
      <c r="AB937" s="143"/>
      <c r="AC937" s="143"/>
    </row>
    <row r="938" spans="2:29" x14ac:dyDescent="0.25">
      <c r="B938" s="83">
        <v>912</v>
      </c>
      <c r="C938" s="36" t="s">
        <v>7</v>
      </c>
      <c r="D938" s="37" t="s">
        <v>65</v>
      </c>
      <c r="E938" s="38" t="s">
        <v>517</v>
      </c>
      <c r="F938" s="39" t="s">
        <v>560</v>
      </c>
      <c r="G938" s="35">
        <v>95</v>
      </c>
      <c r="H938" s="35">
        <v>0</v>
      </c>
      <c r="I938" s="40">
        <v>0</v>
      </c>
      <c r="J938" s="35">
        <v>0</v>
      </c>
      <c r="K938" s="89">
        <v>0</v>
      </c>
      <c r="L938" s="89">
        <v>0</v>
      </c>
      <c r="M938" s="89">
        <v>0</v>
      </c>
      <c r="N938" s="35">
        <v>0</v>
      </c>
      <c r="O938" s="35">
        <v>0</v>
      </c>
      <c r="P938" s="35">
        <v>0</v>
      </c>
      <c r="R938" s="89"/>
      <c r="S938" s="89">
        <f t="shared" si="862"/>
        <v>0</v>
      </c>
      <c r="T938" s="89">
        <f t="shared" si="863"/>
        <v>0</v>
      </c>
      <c r="U938" s="89">
        <f t="shared" si="864"/>
        <v>0</v>
      </c>
    </row>
    <row r="939" spans="2:29" x14ac:dyDescent="0.25">
      <c r="B939" s="83">
        <v>913</v>
      </c>
      <c r="C939" s="32" t="s">
        <v>7</v>
      </c>
      <c r="D939" s="33" t="s">
        <v>526</v>
      </c>
      <c r="E939" s="30" t="s">
        <v>517</v>
      </c>
      <c r="F939" s="31" t="s">
        <v>560</v>
      </c>
      <c r="G939" s="27">
        <v>0</v>
      </c>
      <c r="H939" s="27">
        <v>5</v>
      </c>
      <c r="I939" s="28">
        <v>0</v>
      </c>
      <c r="J939" s="27">
        <v>0</v>
      </c>
      <c r="K939" s="88">
        <v>0</v>
      </c>
      <c r="L939" s="88">
        <v>0</v>
      </c>
      <c r="M939" s="88">
        <v>0</v>
      </c>
      <c r="N939" s="88">
        <f t="shared" si="847"/>
        <v>0</v>
      </c>
      <c r="O939" s="27">
        <v>0</v>
      </c>
      <c r="P939" s="27">
        <v>0</v>
      </c>
      <c r="R939" s="88">
        <v>365</v>
      </c>
      <c r="S939" s="88">
        <f t="shared" ref="S939:S949" si="865">N939*R939</f>
        <v>0</v>
      </c>
      <c r="T939" s="88">
        <f t="shared" ref="T939:T949" si="866">O939*R939</f>
        <v>0</v>
      </c>
      <c r="U939" s="88">
        <f t="shared" ref="U939:U949" si="867">P939*R939</f>
        <v>0</v>
      </c>
    </row>
    <row r="940" spans="2:29" x14ac:dyDescent="0.25">
      <c r="B940" s="83">
        <v>914</v>
      </c>
      <c r="C940" s="95" t="s">
        <v>23</v>
      </c>
      <c r="D940" s="96" t="s">
        <v>74</v>
      </c>
      <c r="E940" s="97" t="s">
        <v>517</v>
      </c>
      <c r="F940" s="98" t="s">
        <v>560</v>
      </c>
      <c r="G940" s="99"/>
      <c r="H940" s="99"/>
      <c r="I940" s="100"/>
      <c r="J940" s="99">
        <v>5</v>
      </c>
      <c r="K940" s="99"/>
      <c r="L940" s="99"/>
      <c r="M940" s="99"/>
      <c r="N940" s="99">
        <f t="shared" si="847"/>
        <v>0</v>
      </c>
      <c r="O940" s="99">
        <v>5</v>
      </c>
      <c r="P940" s="99">
        <v>5</v>
      </c>
      <c r="Q940" s="144">
        <f t="shared" ref="Q940:Q941" si="868">N940-O940</f>
        <v>-5</v>
      </c>
      <c r="R940" s="99">
        <v>455</v>
      </c>
      <c r="S940" s="99">
        <f t="shared" si="865"/>
        <v>0</v>
      </c>
      <c r="T940" s="99">
        <f t="shared" si="866"/>
        <v>2275</v>
      </c>
      <c r="U940" s="99">
        <f t="shared" si="867"/>
        <v>2275</v>
      </c>
      <c r="V940" s="143" t="s">
        <v>727</v>
      </c>
      <c r="W940" s="143"/>
      <c r="X940" s="143"/>
      <c r="Y940" s="143"/>
      <c r="Z940" s="143"/>
      <c r="AA940" s="143"/>
      <c r="AB940" s="143"/>
      <c r="AC940" s="143"/>
    </row>
    <row r="941" spans="2:29" x14ac:dyDescent="0.25">
      <c r="B941" s="83">
        <v>915</v>
      </c>
      <c r="C941" s="59" t="s">
        <v>23</v>
      </c>
      <c r="D941" s="61" t="s">
        <v>59</v>
      </c>
      <c r="E941" s="55" t="s">
        <v>517</v>
      </c>
      <c r="F941" s="57" t="s">
        <v>563</v>
      </c>
      <c r="G941" s="88"/>
      <c r="H941" s="88">
        <v>5</v>
      </c>
      <c r="I941" s="92">
        <v>0</v>
      </c>
      <c r="J941" s="88">
        <v>0</v>
      </c>
      <c r="K941" s="88">
        <v>0</v>
      </c>
      <c r="L941" s="88">
        <v>0</v>
      </c>
      <c r="M941" s="88">
        <v>0</v>
      </c>
      <c r="N941" s="88">
        <f t="shared" si="847"/>
        <v>0</v>
      </c>
      <c r="O941" s="88">
        <v>0</v>
      </c>
      <c r="P941" s="88">
        <v>0</v>
      </c>
      <c r="Q941" s="41">
        <f t="shared" si="868"/>
        <v>0</v>
      </c>
      <c r="R941" s="88">
        <v>334.9</v>
      </c>
      <c r="S941" s="88">
        <f t="shared" si="865"/>
        <v>0</v>
      </c>
      <c r="T941" s="88">
        <f t="shared" si="866"/>
        <v>0</v>
      </c>
      <c r="U941" s="88">
        <f t="shared" si="867"/>
        <v>0</v>
      </c>
      <c r="V941" s="54" t="s">
        <v>727</v>
      </c>
    </row>
    <row r="942" spans="2:29" x14ac:dyDescent="0.25">
      <c r="B942" s="83">
        <v>916</v>
      </c>
      <c r="C942" s="95" t="s">
        <v>7</v>
      </c>
      <c r="D942" s="96" t="s">
        <v>8</v>
      </c>
      <c r="E942" s="97" t="s">
        <v>517</v>
      </c>
      <c r="F942" s="98" t="s">
        <v>563</v>
      </c>
      <c r="G942" s="99"/>
      <c r="H942" s="99"/>
      <c r="I942" s="100">
        <v>10</v>
      </c>
      <c r="J942" s="99">
        <v>0</v>
      </c>
      <c r="K942" s="99"/>
      <c r="L942" s="99"/>
      <c r="M942" s="99"/>
      <c r="N942" s="99">
        <f t="shared" si="847"/>
        <v>0</v>
      </c>
      <c r="O942" s="99">
        <v>5</v>
      </c>
      <c r="P942" s="99">
        <v>10</v>
      </c>
      <c r="Q942" s="143"/>
      <c r="R942" s="99">
        <v>480</v>
      </c>
      <c r="S942" s="99">
        <f t="shared" si="865"/>
        <v>0</v>
      </c>
      <c r="T942" s="99">
        <f t="shared" si="866"/>
        <v>2400</v>
      </c>
      <c r="U942" s="99">
        <f t="shared" si="867"/>
        <v>4800</v>
      </c>
      <c r="V942" s="143"/>
      <c r="W942" s="143"/>
      <c r="X942" s="143"/>
      <c r="Y942" s="143"/>
      <c r="Z942" s="143"/>
      <c r="AA942" s="143"/>
      <c r="AB942" s="143"/>
      <c r="AC942" s="143"/>
    </row>
    <row r="943" spans="2:29" x14ac:dyDescent="0.25">
      <c r="B943" s="83">
        <v>917</v>
      </c>
      <c r="C943" s="32" t="s">
        <v>23</v>
      </c>
      <c r="D943" s="33" t="s">
        <v>138</v>
      </c>
      <c r="E943" s="30" t="s">
        <v>517</v>
      </c>
      <c r="F943" s="31" t="s">
        <v>563</v>
      </c>
      <c r="G943" s="27"/>
      <c r="H943" s="27"/>
      <c r="I943" s="28"/>
      <c r="J943" s="27">
        <v>1</v>
      </c>
      <c r="K943" s="88">
        <v>0</v>
      </c>
      <c r="L943" s="88">
        <v>0</v>
      </c>
      <c r="M943" s="88">
        <v>0</v>
      </c>
      <c r="N943" s="88">
        <f t="shared" si="847"/>
        <v>0</v>
      </c>
      <c r="O943" s="27">
        <v>1</v>
      </c>
      <c r="P943" s="27">
        <v>0</v>
      </c>
      <c r="Q943" s="41">
        <f>N943-O943</f>
        <v>-1</v>
      </c>
      <c r="R943" s="88">
        <v>795</v>
      </c>
      <c r="S943" s="88">
        <f t="shared" si="865"/>
        <v>0</v>
      </c>
      <c r="T943" s="88">
        <f t="shared" si="866"/>
        <v>795</v>
      </c>
      <c r="U943" s="88">
        <f t="shared" si="867"/>
        <v>0</v>
      </c>
      <c r="V943" s="54" t="s">
        <v>727</v>
      </c>
    </row>
    <row r="944" spans="2:29" x14ac:dyDescent="0.25">
      <c r="B944" s="83">
        <v>918</v>
      </c>
      <c r="C944" s="95" t="s">
        <v>7</v>
      </c>
      <c r="D944" s="96" t="s">
        <v>38</v>
      </c>
      <c r="E944" s="97" t="s">
        <v>517</v>
      </c>
      <c r="F944" s="98" t="s">
        <v>563</v>
      </c>
      <c r="G944" s="99"/>
      <c r="H944" s="99"/>
      <c r="I944" s="100"/>
      <c r="J944" s="99">
        <v>0</v>
      </c>
      <c r="K944" s="99"/>
      <c r="L944" s="99"/>
      <c r="M944" s="99"/>
      <c r="N944" s="99">
        <f t="shared" si="847"/>
        <v>0</v>
      </c>
      <c r="O944" s="99"/>
      <c r="P944" s="99"/>
      <c r="Q944" s="143"/>
      <c r="R944" s="99">
        <v>485</v>
      </c>
      <c r="S944" s="99">
        <f t="shared" si="865"/>
        <v>0</v>
      </c>
      <c r="T944" s="99">
        <f t="shared" si="866"/>
        <v>0</v>
      </c>
      <c r="U944" s="99">
        <f t="shared" si="867"/>
        <v>0</v>
      </c>
      <c r="V944" s="143"/>
      <c r="W944" s="143"/>
      <c r="X944" s="143"/>
      <c r="Y944" s="143"/>
      <c r="Z944" s="143"/>
      <c r="AA944" s="143"/>
      <c r="AB944" s="143"/>
      <c r="AC944" s="143"/>
    </row>
    <row r="945" spans="2:29" x14ac:dyDescent="0.25">
      <c r="B945" s="83">
        <v>919</v>
      </c>
      <c r="C945" s="95" t="s">
        <v>23</v>
      </c>
      <c r="D945" s="96" t="s">
        <v>74</v>
      </c>
      <c r="E945" s="97" t="s">
        <v>517</v>
      </c>
      <c r="F945" s="98" t="s">
        <v>563</v>
      </c>
      <c r="G945" s="99"/>
      <c r="H945" s="99"/>
      <c r="I945" s="100"/>
      <c r="J945" s="99">
        <v>0</v>
      </c>
      <c r="K945" s="99"/>
      <c r="L945" s="99"/>
      <c r="M945" s="99"/>
      <c r="N945" s="99">
        <f t="shared" si="847"/>
        <v>0</v>
      </c>
      <c r="O945" s="99"/>
      <c r="P945" s="99">
        <v>5</v>
      </c>
      <c r="Q945" s="144">
        <f t="shared" ref="Q945:Q949" si="869">N945-O945</f>
        <v>0</v>
      </c>
      <c r="R945" s="99">
        <v>480</v>
      </c>
      <c r="S945" s="99">
        <f t="shared" si="865"/>
        <v>0</v>
      </c>
      <c r="T945" s="99">
        <f t="shared" si="866"/>
        <v>0</v>
      </c>
      <c r="U945" s="99">
        <f t="shared" si="867"/>
        <v>2400</v>
      </c>
      <c r="V945" s="143" t="s">
        <v>727</v>
      </c>
      <c r="W945" s="143"/>
      <c r="X945" s="143"/>
      <c r="Y945" s="143"/>
      <c r="Z945" s="143"/>
      <c r="AA945" s="143"/>
      <c r="AB945" s="143"/>
      <c r="AC945" s="143"/>
    </row>
    <row r="946" spans="2:29" x14ac:dyDescent="0.25">
      <c r="B946" s="83">
        <v>920</v>
      </c>
      <c r="C946" s="59" t="s">
        <v>23</v>
      </c>
      <c r="D946" s="61" t="s">
        <v>58</v>
      </c>
      <c r="E946" s="55" t="s">
        <v>517</v>
      </c>
      <c r="F946" s="57" t="s">
        <v>564</v>
      </c>
      <c r="G946" s="88">
        <v>0</v>
      </c>
      <c r="H946" s="88">
        <v>0</v>
      </c>
      <c r="I946" s="92">
        <v>5</v>
      </c>
      <c r="J946" s="88">
        <v>0</v>
      </c>
      <c r="K946" s="88"/>
      <c r="L946" s="88">
        <v>0</v>
      </c>
      <c r="M946" s="88">
        <v>0</v>
      </c>
      <c r="N946" s="88">
        <f t="shared" si="847"/>
        <v>0</v>
      </c>
      <c r="O946" s="88">
        <v>0</v>
      </c>
      <c r="P946" s="88">
        <v>0</v>
      </c>
      <c r="Q946" s="41">
        <f t="shared" si="869"/>
        <v>0</v>
      </c>
      <c r="R946" s="88">
        <v>420</v>
      </c>
      <c r="S946" s="88">
        <f t="shared" si="865"/>
        <v>0</v>
      </c>
      <c r="T946" s="88">
        <f t="shared" si="866"/>
        <v>0</v>
      </c>
      <c r="U946" s="88">
        <f t="shared" si="867"/>
        <v>0</v>
      </c>
      <c r="V946" s="54" t="s">
        <v>727</v>
      </c>
    </row>
    <row r="947" spans="2:29" x14ac:dyDescent="0.25">
      <c r="B947" s="83">
        <v>921</v>
      </c>
      <c r="C947" s="32" t="s">
        <v>23</v>
      </c>
      <c r="D947" s="33" t="s">
        <v>203</v>
      </c>
      <c r="E947" s="30" t="s">
        <v>517</v>
      </c>
      <c r="F947" s="31" t="s">
        <v>564</v>
      </c>
      <c r="G947" s="27"/>
      <c r="H947" s="27"/>
      <c r="I947" s="28">
        <v>5</v>
      </c>
      <c r="J947" s="27">
        <v>0</v>
      </c>
      <c r="K947" s="88">
        <v>0</v>
      </c>
      <c r="L947" s="88">
        <v>0</v>
      </c>
      <c r="M947" s="88">
        <v>0</v>
      </c>
      <c r="N947" s="88">
        <f t="shared" si="847"/>
        <v>0</v>
      </c>
      <c r="O947" s="27">
        <v>0</v>
      </c>
      <c r="P947" s="27">
        <v>5</v>
      </c>
      <c r="Q947" s="41">
        <f t="shared" si="869"/>
        <v>0</v>
      </c>
      <c r="R947" s="88">
        <v>494</v>
      </c>
      <c r="S947" s="88">
        <f t="shared" si="865"/>
        <v>0</v>
      </c>
      <c r="T947" s="88">
        <f t="shared" si="866"/>
        <v>0</v>
      </c>
      <c r="U947" s="88">
        <f t="shared" si="867"/>
        <v>2470</v>
      </c>
      <c r="V947" s="54" t="s">
        <v>727</v>
      </c>
    </row>
    <row r="948" spans="2:29" x14ac:dyDescent="0.25">
      <c r="B948" s="83">
        <v>922</v>
      </c>
      <c r="C948" s="36" t="s">
        <v>23</v>
      </c>
      <c r="D948" s="37" t="s">
        <v>59</v>
      </c>
      <c r="E948" s="38" t="s">
        <v>517</v>
      </c>
      <c r="F948" s="39" t="s">
        <v>564</v>
      </c>
      <c r="G948" s="35">
        <v>0</v>
      </c>
      <c r="H948" s="35">
        <v>0</v>
      </c>
      <c r="I948" s="40">
        <v>0</v>
      </c>
      <c r="J948" s="35">
        <v>0</v>
      </c>
      <c r="K948" s="89">
        <v>0</v>
      </c>
      <c r="L948" s="89">
        <v>0</v>
      </c>
      <c r="M948" s="89">
        <v>0</v>
      </c>
      <c r="N948" s="35">
        <v>0</v>
      </c>
      <c r="O948" s="35">
        <v>0</v>
      </c>
      <c r="P948" s="35">
        <v>0</v>
      </c>
      <c r="Q948" s="41">
        <f t="shared" si="869"/>
        <v>0</v>
      </c>
      <c r="R948" s="89"/>
      <c r="S948" s="89">
        <f t="shared" si="865"/>
        <v>0</v>
      </c>
      <c r="T948" s="89">
        <f t="shared" si="866"/>
        <v>0</v>
      </c>
      <c r="U948" s="89">
        <f t="shared" si="867"/>
        <v>0</v>
      </c>
    </row>
    <row r="949" spans="2:29" x14ac:dyDescent="0.25">
      <c r="B949" s="83">
        <v>923</v>
      </c>
      <c r="C949" s="65" t="s">
        <v>23</v>
      </c>
      <c r="D949" s="66" t="s">
        <v>62</v>
      </c>
      <c r="E949" s="67" t="s">
        <v>517</v>
      </c>
      <c r="F949" s="68" t="s">
        <v>564</v>
      </c>
      <c r="G949" s="89">
        <v>5</v>
      </c>
      <c r="H949" s="89">
        <v>0</v>
      </c>
      <c r="I949" s="93">
        <v>0</v>
      </c>
      <c r="J949" s="89">
        <v>0</v>
      </c>
      <c r="K949" s="89">
        <v>0</v>
      </c>
      <c r="L949" s="89">
        <v>0</v>
      </c>
      <c r="M949" s="89">
        <v>0</v>
      </c>
      <c r="N949" s="89">
        <v>0</v>
      </c>
      <c r="O949" s="89">
        <v>0</v>
      </c>
      <c r="P949" s="89">
        <v>0</v>
      </c>
      <c r="Q949" s="41">
        <f t="shared" si="869"/>
        <v>0</v>
      </c>
      <c r="R949" s="89"/>
      <c r="S949" s="89">
        <f t="shared" si="865"/>
        <v>0</v>
      </c>
      <c r="T949" s="89">
        <f t="shared" si="866"/>
        <v>0</v>
      </c>
      <c r="U949" s="89">
        <f t="shared" si="867"/>
        <v>0</v>
      </c>
    </row>
    <row r="950" spans="2:29" x14ac:dyDescent="0.25">
      <c r="B950" s="83">
        <v>924</v>
      </c>
      <c r="C950" s="95" t="s">
        <v>7</v>
      </c>
      <c r="D950" s="96" t="s">
        <v>8</v>
      </c>
      <c r="E950" s="97" t="s">
        <v>517</v>
      </c>
      <c r="F950" s="98" t="s">
        <v>564</v>
      </c>
      <c r="G950" s="99"/>
      <c r="H950" s="99"/>
      <c r="I950" s="100">
        <v>10</v>
      </c>
      <c r="J950" s="99">
        <v>0</v>
      </c>
      <c r="K950" s="99"/>
      <c r="L950" s="99"/>
      <c r="M950" s="99"/>
      <c r="N950" s="99">
        <f t="shared" ref="N950" si="870">SUM(L950+M950)</f>
        <v>0</v>
      </c>
      <c r="O950" s="99"/>
      <c r="P950" s="99">
        <v>10</v>
      </c>
      <c r="Q950" s="143"/>
      <c r="R950" s="99">
        <v>470</v>
      </c>
      <c r="S950" s="99">
        <f t="shared" ref="S950:S951" si="871">N950*R950</f>
        <v>0</v>
      </c>
      <c r="T950" s="99">
        <f t="shared" ref="T950:T951" si="872">O950*R950</f>
        <v>0</v>
      </c>
      <c r="U950" s="99">
        <f t="shared" ref="U950:U951" si="873">P950*R950</f>
        <v>4700</v>
      </c>
      <c r="V950" s="143"/>
      <c r="W950" s="143"/>
      <c r="X950" s="143"/>
      <c r="Y950" s="143"/>
      <c r="Z950" s="143"/>
      <c r="AA950" s="143"/>
      <c r="AB950" s="143"/>
      <c r="AC950" s="143"/>
    </row>
    <row r="951" spans="2:29" x14ac:dyDescent="0.25">
      <c r="B951" s="83">
        <v>925</v>
      </c>
      <c r="C951" s="36" t="s">
        <v>7</v>
      </c>
      <c r="D951" s="37" t="s">
        <v>258</v>
      </c>
      <c r="E951" s="38" t="s">
        <v>517</v>
      </c>
      <c r="F951" s="39" t="s">
        <v>564</v>
      </c>
      <c r="G951" s="35">
        <v>0</v>
      </c>
      <c r="H951" s="35">
        <v>0</v>
      </c>
      <c r="I951" s="40">
        <v>0</v>
      </c>
      <c r="J951" s="35">
        <v>0</v>
      </c>
      <c r="K951" s="89">
        <v>0</v>
      </c>
      <c r="L951" s="89">
        <v>0</v>
      </c>
      <c r="M951" s="89">
        <v>0</v>
      </c>
      <c r="N951" s="35">
        <v>0</v>
      </c>
      <c r="O951" s="35">
        <v>0</v>
      </c>
      <c r="P951" s="35">
        <v>0</v>
      </c>
      <c r="R951" s="89"/>
      <c r="S951" s="89">
        <f t="shared" si="871"/>
        <v>0</v>
      </c>
      <c r="T951" s="89">
        <f t="shared" si="872"/>
        <v>0</v>
      </c>
      <c r="U951" s="89">
        <f t="shared" si="873"/>
        <v>0</v>
      </c>
    </row>
    <row r="952" spans="2:29" x14ac:dyDescent="0.25">
      <c r="B952" s="83">
        <v>926</v>
      </c>
      <c r="C952" s="95" t="s">
        <v>23</v>
      </c>
      <c r="D952" s="96" t="s">
        <v>138</v>
      </c>
      <c r="E952" s="97" t="s">
        <v>517</v>
      </c>
      <c r="F952" s="98" t="s">
        <v>564</v>
      </c>
      <c r="G952" s="99"/>
      <c r="H952" s="99"/>
      <c r="I952" s="100"/>
      <c r="J952" s="99">
        <v>0</v>
      </c>
      <c r="K952" s="99"/>
      <c r="L952" s="99"/>
      <c r="M952" s="99"/>
      <c r="N952" s="99">
        <f t="shared" ref="N952:N953" si="874">SUM(L952+M952)</f>
        <v>0</v>
      </c>
      <c r="O952" s="99"/>
      <c r="P952" s="99">
        <v>0</v>
      </c>
      <c r="Q952" s="144">
        <f>N952-O952</f>
        <v>0</v>
      </c>
      <c r="R952" s="99">
        <v>462</v>
      </c>
      <c r="S952" s="99">
        <f t="shared" ref="S952:S956" si="875">N952*R952</f>
        <v>0</v>
      </c>
      <c r="T952" s="99">
        <f t="shared" ref="T952:T956" si="876">O952*R952</f>
        <v>0</v>
      </c>
      <c r="U952" s="99">
        <f t="shared" ref="U952:U956" si="877">P952*R952</f>
        <v>0</v>
      </c>
      <c r="V952" s="143" t="s">
        <v>727</v>
      </c>
      <c r="W952" s="143"/>
      <c r="X952" s="143"/>
      <c r="Y952" s="143"/>
      <c r="Z952" s="143"/>
      <c r="AA952" s="143"/>
      <c r="AB952" s="143"/>
      <c r="AC952" s="143"/>
    </row>
    <row r="953" spans="2:29" x14ac:dyDescent="0.25">
      <c r="B953" s="83">
        <v>927</v>
      </c>
      <c r="C953" s="95" t="s">
        <v>7</v>
      </c>
      <c r="D953" s="96" t="s">
        <v>38</v>
      </c>
      <c r="E953" s="97" t="s">
        <v>517</v>
      </c>
      <c r="F953" s="98" t="s">
        <v>564</v>
      </c>
      <c r="G953" s="99"/>
      <c r="H953" s="99"/>
      <c r="I953" s="100"/>
      <c r="J953" s="99">
        <v>0</v>
      </c>
      <c r="K953" s="99"/>
      <c r="L953" s="99"/>
      <c r="M953" s="99"/>
      <c r="N953" s="99">
        <f t="shared" si="874"/>
        <v>0</v>
      </c>
      <c r="O953" s="99"/>
      <c r="P953" s="99"/>
      <c r="Q953" s="143"/>
      <c r="R953" s="99">
        <v>470</v>
      </c>
      <c r="S953" s="99">
        <f t="shared" si="875"/>
        <v>0</v>
      </c>
      <c r="T953" s="99">
        <f t="shared" si="876"/>
        <v>0</v>
      </c>
      <c r="U953" s="99">
        <f t="shared" si="877"/>
        <v>0</v>
      </c>
      <c r="V953" s="143"/>
      <c r="W953" s="143"/>
      <c r="X953" s="143"/>
      <c r="Y953" s="143"/>
      <c r="Z953" s="143"/>
      <c r="AA953" s="143"/>
      <c r="AB953" s="143"/>
      <c r="AC953" s="143"/>
    </row>
    <row r="954" spans="2:29" x14ac:dyDescent="0.25">
      <c r="B954" s="83">
        <v>928</v>
      </c>
      <c r="C954" s="36" t="s">
        <v>7</v>
      </c>
      <c r="D954" s="37" t="s">
        <v>168</v>
      </c>
      <c r="E954" s="38" t="s">
        <v>517</v>
      </c>
      <c r="F954" s="39" t="s">
        <v>564</v>
      </c>
      <c r="G954" s="35">
        <v>0</v>
      </c>
      <c r="H954" s="35">
        <v>0</v>
      </c>
      <c r="I954" s="40">
        <v>0</v>
      </c>
      <c r="J954" s="35">
        <v>0</v>
      </c>
      <c r="K954" s="89">
        <v>0</v>
      </c>
      <c r="L954" s="89">
        <v>0</v>
      </c>
      <c r="M954" s="89">
        <v>0</v>
      </c>
      <c r="N954" s="35">
        <v>0</v>
      </c>
      <c r="O954" s="35">
        <v>0</v>
      </c>
      <c r="P954" s="35">
        <v>0</v>
      </c>
      <c r="R954" s="89"/>
      <c r="S954" s="89">
        <f t="shared" si="875"/>
        <v>0</v>
      </c>
      <c r="T954" s="89">
        <f t="shared" si="876"/>
        <v>0</v>
      </c>
      <c r="U954" s="89">
        <f t="shared" si="877"/>
        <v>0</v>
      </c>
    </row>
    <row r="955" spans="2:29" x14ac:dyDescent="0.25">
      <c r="B955" s="83">
        <v>929</v>
      </c>
      <c r="C955" s="36" t="s">
        <v>7</v>
      </c>
      <c r="D955" s="37" t="s">
        <v>166</v>
      </c>
      <c r="E955" s="38" t="s">
        <v>517</v>
      </c>
      <c r="F955" s="39" t="s">
        <v>564</v>
      </c>
      <c r="G955" s="35">
        <v>0</v>
      </c>
      <c r="H955" s="35">
        <v>0</v>
      </c>
      <c r="I955" s="40">
        <v>0</v>
      </c>
      <c r="J955" s="35">
        <v>0</v>
      </c>
      <c r="K955" s="89">
        <v>0</v>
      </c>
      <c r="L955" s="89">
        <v>0</v>
      </c>
      <c r="M955" s="89">
        <v>0</v>
      </c>
      <c r="N955" s="35">
        <v>0</v>
      </c>
      <c r="O955" s="35">
        <v>0</v>
      </c>
      <c r="P955" s="35">
        <v>0</v>
      </c>
      <c r="R955" s="89"/>
      <c r="S955" s="89">
        <f t="shared" si="875"/>
        <v>0</v>
      </c>
      <c r="T955" s="89">
        <f t="shared" si="876"/>
        <v>0</v>
      </c>
      <c r="U955" s="89">
        <f t="shared" si="877"/>
        <v>0</v>
      </c>
    </row>
    <row r="956" spans="2:29" x14ac:dyDescent="0.25">
      <c r="B956" s="83">
        <v>930</v>
      </c>
      <c r="C956" s="36" t="s">
        <v>23</v>
      </c>
      <c r="D956" s="37" t="s">
        <v>280</v>
      </c>
      <c r="E956" s="38" t="s">
        <v>517</v>
      </c>
      <c r="F956" s="39" t="s">
        <v>564</v>
      </c>
      <c r="G956" s="35">
        <v>0</v>
      </c>
      <c r="H956" s="35">
        <v>0</v>
      </c>
      <c r="I956" s="40">
        <v>0</v>
      </c>
      <c r="J956" s="35">
        <v>0</v>
      </c>
      <c r="K956" s="89">
        <v>0</v>
      </c>
      <c r="L956" s="89">
        <v>0</v>
      </c>
      <c r="M956" s="89">
        <v>0</v>
      </c>
      <c r="N956" s="35">
        <v>0</v>
      </c>
      <c r="O956" s="35">
        <v>0</v>
      </c>
      <c r="P956" s="35">
        <v>0</v>
      </c>
      <c r="Q956" s="41">
        <f>N956-O956</f>
        <v>0</v>
      </c>
      <c r="R956" s="89"/>
      <c r="S956" s="89">
        <f t="shared" si="875"/>
        <v>0</v>
      </c>
      <c r="T956" s="89">
        <f t="shared" si="876"/>
        <v>0</v>
      </c>
      <c r="U956" s="89">
        <f t="shared" si="877"/>
        <v>0</v>
      </c>
    </row>
    <row r="957" spans="2:29" x14ac:dyDescent="0.25">
      <c r="B957" s="83">
        <v>931</v>
      </c>
      <c r="C957" s="110" t="s">
        <v>7</v>
      </c>
      <c r="D957" s="85" t="s">
        <v>14</v>
      </c>
      <c r="E957" s="81" t="s">
        <v>517</v>
      </c>
      <c r="F957" s="82" t="s">
        <v>564</v>
      </c>
      <c r="G957" s="91">
        <v>10</v>
      </c>
      <c r="H957" s="91">
        <v>0</v>
      </c>
      <c r="I957" s="94">
        <v>0</v>
      </c>
      <c r="J957" s="91">
        <v>0</v>
      </c>
      <c r="K957" s="91">
        <v>0</v>
      </c>
      <c r="L957" s="91">
        <v>0</v>
      </c>
      <c r="M957" s="91">
        <v>0</v>
      </c>
      <c r="N957" s="88">
        <f t="shared" ref="N957:N965" si="878">SUM(L957+M957)</f>
        <v>0</v>
      </c>
      <c r="O957" s="91">
        <v>5</v>
      </c>
      <c r="P957" s="91">
        <v>0</v>
      </c>
      <c r="Q957" s="54"/>
      <c r="R957" s="91">
        <v>370</v>
      </c>
      <c r="S957" s="91">
        <f t="shared" ref="S957:S966" si="879">N957*R957</f>
        <v>0</v>
      </c>
      <c r="T957" s="91">
        <f t="shared" ref="T957:T966" si="880">O957*R957</f>
        <v>1850</v>
      </c>
      <c r="U957" s="91">
        <f t="shared" ref="U957:U966" si="881">P957*R957</f>
        <v>0</v>
      </c>
    </row>
    <row r="958" spans="2:29" x14ac:dyDescent="0.25">
      <c r="B958" s="83">
        <v>932</v>
      </c>
      <c r="C958" s="95" t="s">
        <v>7</v>
      </c>
      <c r="D958" s="96" t="s">
        <v>562</v>
      </c>
      <c r="E958" s="97" t="s">
        <v>517</v>
      </c>
      <c r="F958" s="98" t="s">
        <v>564</v>
      </c>
      <c r="G958" s="99"/>
      <c r="H958" s="99"/>
      <c r="I958" s="100"/>
      <c r="J958" s="99">
        <v>0</v>
      </c>
      <c r="K958" s="99"/>
      <c r="L958" s="99"/>
      <c r="M958" s="99"/>
      <c r="N958" s="99">
        <f t="shared" si="878"/>
        <v>0</v>
      </c>
      <c r="O958" s="99"/>
      <c r="P958" s="99"/>
      <c r="Q958" s="143"/>
      <c r="R958" s="99">
        <v>470</v>
      </c>
      <c r="S958" s="99">
        <f t="shared" si="879"/>
        <v>0</v>
      </c>
      <c r="T958" s="99">
        <f t="shared" si="880"/>
        <v>0</v>
      </c>
      <c r="U958" s="99">
        <f t="shared" si="881"/>
        <v>0</v>
      </c>
      <c r="V958" s="143"/>
      <c r="W958" s="143"/>
      <c r="X958" s="143"/>
      <c r="Y958" s="143"/>
      <c r="Z958" s="143"/>
      <c r="AA958" s="143"/>
      <c r="AB958" s="143"/>
      <c r="AC958" s="143"/>
    </row>
    <row r="959" spans="2:29" x14ac:dyDescent="0.25">
      <c r="B959" s="83">
        <v>933</v>
      </c>
      <c r="C959" s="32" t="s">
        <v>7</v>
      </c>
      <c r="D959" s="61" t="s">
        <v>526</v>
      </c>
      <c r="E959" s="30" t="s">
        <v>517</v>
      </c>
      <c r="F959" s="31" t="s">
        <v>564</v>
      </c>
      <c r="G959" s="27"/>
      <c r="H959" s="27">
        <v>5</v>
      </c>
      <c r="I959" s="28">
        <v>0</v>
      </c>
      <c r="J959" s="27">
        <v>0</v>
      </c>
      <c r="K959" s="88">
        <v>0</v>
      </c>
      <c r="L959" s="88">
        <v>0</v>
      </c>
      <c r="M959" s="88">
        <v>0</v>
      </c>
      <c r="N959" s="88">
        <f t="shared" si="878"/>
        <v>0</v>
      </c>
      <c r="O959" s="27">
        <v>0</v>
      </c>
      <c r="P959" s="27">
        <v>0</v>
      </c>
      <c r="R959" s="88">
        <v>385</v>
      </c>
      <c r="S959" s="88">
        <f t="shared" si="879"/>
        <v>0</v>
      </c>
      <c r="T959" s="88">
        <f t="shared" si="880"/>
        <v>0</v>
      </c>
      <c r="U959" s="88">
        <f t="shared" si="881"/>
        <v>0</v>
      </c>
    </row>
    <row r="960" spans="2:29" x14ac:dyDescent="0.25">
      <c r="B960" s="83">
        <v>934</v>
      </c>
      <c r="C960" s="95" t="s">
        <v>23</v>
      </c>
      <c r="D960" s="96" t="s">
        <v>74</v>
      </c>
      <c r="E960" s="97" t="s">
        <v>517</v>
      </c>
      <c r="F960" s="98" t="s">
        <v>564</v>
      </c>
      <c r="G960" s="99"/>
      <c r="H960" s="99"/>
      <c r="I960" s="100"/>
      <c r="J960" s="99">
        <v>5</v>
      </c>
      <c r="K960" s="99"/>
      <c r="L960" s="99"/>
      <c r="M960" s="99"/>
      <c r="N960" s="99">
        <f t="shared" si="878"/>
        <v>0</v>
      </c>
      <c r="O960" s="99">
        <v>5</v>
      </c>
      <c r="P960" s="99">
        <v>5</v>
      </c>
      <c r="Q960" s="144">
        <f t="shared" ref="Q960:Q964" si="882">N960-O960</f>
        <v>-5</v>
      </c>
      <c r="R960" s="99">
        <v>465</v>
      </c>
      <c r="S960" s="99">
        <f t="shared" si="879"/>
        <v>0</v>
      </c>
      <c r="T960" s="99">
        <f t="shared" si="880"/>
        <v>2325</v>
      </c>
      <c r="U960" s="99">
        <f t="shared" si="881"/>
        <v>2325</v>
      </c>
      <c r="V960" s="143" t="s">
        <v>727</v>
      </c>
      <c r="W960" s="143"/>
      <c r="X960" s="143"/>
      <c r="Y960" s="143"/>
      <c r="Z960" s="143"/>
      <c r="AA960" s="143"/>
      <c r="AB960" s="143"/>
      <c r="AC960" s="143"/>
    </row>
    <row r="961" spans="2:29" x14ac:dyDescent="0.25">
      <c r="B961" s="83">
        <v>935</v>
      </c>
      <c r="C961" s="59" t="s">
        <v>23</v>
      </c>
      <c r="D961" s="63" t="s">
        <v>203</v>
      </c>
      <c r="E961" s="55" t="s">
        <v>517</v>
      </c>
      <c r="F961" s="57" t="s">
        <v>565</v>
      </c>
      <c r="G961" s="88">
        <v>5</v>
      </c>
      <c r="H961" s="88">
        <v>5</v>
      </c>
      <c r="I961" s="92">
        <v>5</v>
      </c>
      <c r="J961" s="88">
        <v>0</v>
      </c>
      <c r="K961" s="88">
        <v>0</v>
      </c>
      <c r="L961" s="88">
        <v>0</v>
      </c>
      <c r="M961" s="88">
        <v>0</v>
      </c>
      <c r="N961" s="88">
        <f t="shared" si="878"/>
        <v>0</v>
      </c>
      <c r="O961" s="88">
        <v>5</v>
      </c>
      <c r="P961" s="88">
        <v>5</v>
      </c>
      <c r="Q961" s="41">
        <f t="shared" si="882"/>
        <v>-5</v>
      </c>
      <c r="R961" s="88">
        <v>515</v>
      </c>
      <c r="S961" s="88">
        <f t="shared" si="879"/>
        <v>0</v>
      </c>
      <c r="T961" s="88">
        <f t="shared" si="880"/>
        <v>2575</v>
      </c>
      <c r="U961" s="88">
        <f t="shared" si="881"/>
        <v>2575</v>
      </c>
      <c r="V961" s="54" t="s">
        <v>727</v>
      </c>
    </row>
    <row r="962" spans="2:29" x14ac:dyDescent="0.25">
      <c r="B962" s="83">
        <v>936</v>
      </c>
      <c r="C962" s="59" t="s">
        <v>23</v>
      </c>
      <c r="D962" s="61" t="s">
        <v>253</v>
      </c>
      <c r="E962" s="55" t="s">
        <v>517</v>
      </c>
      <c r="F962" s="57" t="s">
        <v>565</v>
      </c>
      <c r="G962" s="88"/>
      <c r="H962" s="88"/>
      <c r="I962" s="92"/>
      <c r="J962" s="88">
        <v>5</v>
      </c>
      <c r="K962" s="88">
        <v>0</v>
      </c>
      <c r="L962" s="88">
        <v>0</v>
      </c>
      <c r="M962" s="88">
        <v>0</v>
      </c>
      <c r="N962" s="88">
        <f t="shared" si="878"/>
        <v>0</v>
      </c>
      <c r="O962" s="88">
        <v>5</v>
      </c>
      <c r="P962" s="88">
        <v>0</v>
      </c>
      <c r="Q962" s="41">
        <f t="shared" si="882"/>
        <v>-5</v>
      </c>
      <c r="R962" s="88">
        <v>378</v>
      </c>
      <c r="S962" s="88">
        <f t="shared" si="879"/>
        <v>0</v>
      </c>
      <c r="T962" s="88">
        <f t="shared" si="880"/>
        <v>1890</v>
      </c>
      <c r="U962" s="88">
        <f t="shared" si="881"/>
        <v>0</v>
      </c>
      <c r="V962" s="54" t="s">
        <v>727</v>
      </c>
    </row>
    <row r="963" spans="2:29" x14ac:dyDescent="0.25">
      <c r="B963" s="83">
        <v>937</v>
      </c>
      <c r="C963" s="32" t="s">
        <v>23</v>
      </c>
      <c r="D963" s="63" t="s">
        <v>124</v>
      </c>
      <c r="E963" s="30" t="s">
        <v>517</v>
      </c>
      <c r="F963" s="31" t="s">
        <v>565</v>
      </c>
      <c r="G963" s="27">
        <v>50</v>
      </c>
      <c r="H963" s="27">
        <v>25</v>
      </c>
      <c r="I963" s="28">
        <v>0</v>
      </c>
      <c r="J963" s="27">
        <v>0</v>
      </c>
      <c r="K963" s="88">
        <v>0</v>
      </c>
      <c r="L963" s="88">
        <v>0</v>
      </c>
      <c r="M963" s="88">
        <v>0</v>
      </c>
      <c r="N963" s="88">
        <f t="shared" si="878"/>
        <v>0</v>
      </c>
      <c r="O963" s="27">
        <v>0</v>
      </c>
      <c r="P963" s="27">
        <v>0</v>
      </c>
      <c r="Q963" s="41">
        <f t="shared" si="882"/>
        <v>0</v>
      </c>
      <c r="R963" s="88">
        <v>180</v>
      </c>
      <c r="S963" s="88">
        <f t="shared" si="879"/>
        <v>0</v>
      </c>
      <c r="T963" s="88">
        <f t="shared" si="880"/>
        <v>0</v>
      </c>
      <c r="U963" s="88">
        <f t="shared" si="881"/>
        <v>0</v>
      </c>
      <c r="V963" s="54" t="s">
        <v>728</v>
      </c>
    </row>
    <row r="964" spans="2:29" x14ac:dyDescent="0.25">
      <c r="B964" s="83">
        <v>938</v>
      </c>
      <c r="C964" s="95" t="s">
        <v>23</v>
      </c>
      <c r="D964" s="96" t="s">
        <v>62</v>
      </c>
      <c r="E964" s="97" t="s">
        <v>517</v>
      </c>
      <c r="F964" s="98" t="s">
        <v>565</v>
      </c>
      <c r="G964" s="99">
        <v>25</v>
      </c>
      <c r="H964" s="99">
        <v>60</v>
      </c>
      <c r="I964" s="100">
        <v>25</v>
      </c>
      <c r="J964" s="99">
        <v>25</v>
      </c>
      <c r="K964" s="99"/>
      <c r="L964" s="99"/>
      <c r="M964" s="99"/>
      <c r="N964" s="99">
        <f t="shared" si="878"/>
        <v>0</v>
      </c>
      <c r="O964" s="99">
        <v>50</v>
      </c>
      <c r="P964" s="99">
        <v>50</v>
      </c>
      <c r="Q964" s="144">
        <f t="shared" si="882"/>
        <v>-50</v>
      </c>
      <c r="R964" s="99">
        <v>245</v>
      </c>
      <c r="S964" s="99">
        <f t="shared" si="879"/>
        <v>0</v>
      </c>
      <c r="T964" s="99">
        <f t="shared" si="880"/>
        <v>12250</v>
      </c>
      <c r="U964" s="99">
        <f t="shared" si="881"/>
        <v>12250</v>
      </c>
      <c r="V964" s="143" t="s">
        <v>727</v>
      </c>
      <c r="W964" s="143"/>
      <c r="X964" s="143"/>
      <c r="Y964" s="143"/>
      <c r="Z964" s="143"/>
      <c r="AA964" s="143"/>
      <c r="AB964" s="143"/>
      <c r="AC964" s="143"/>
    </row>
    <row r="965" spans="2:29" x14ac:dyDescent="0.25">
      <c r="B965" s="83">
        <v>939</v>
      </c>
      <c r="C965" s="95" t="s">
        <v>7</v>
      </c>
      <c r="D965" s="103" t="s">
        <v>8</v>
      </c>
      <c r="E965" s="97" t="s">
        <v>517</v>
      </c>
      <c r="F965" s="98" t="s">
        <v>565</v>
      </c>
      <c r="G965" s="99">
        <v>55</v>
      </c>
      <c r="H965" s="99">
        <v>75</v>
      </c>
      <c r="I965" s="100">
        <v>100</v>
      </c>
      <c r="J965" s="99">
        <v>325</v>
      </c>
      <c r="K965" s="99"/>
      <c r="L965" s="99"/>
      <c r="M965" s="99"/>
      <c r="N965" s="99">
        <f t="shared" si="878"/>
        <v>0</v>
      </c>
      <c r="O965" s="99">
        <v>350</v>
      </c>
      <c r="P965" s="99">
        <v>270</v>
      </c>
      <c r="Q965" s="143"/>
      <c r="R965" s="99">
        <v>235</v>
      </c>
      <c r="S965" s="99">
        <f t="shared" si="879"/>
        <v>0</v>
      </c>
      <c r="T965" s="99">
        <f t="shared" si="880"/>
        <v>82250</v>
      </c>
      <c r="U965" s="99">
        <f t="shared" si="881"/>
        <v>63450</v>
      </c>
      <c r="V965" s="143"/>
      <c r="W965" s="143"/>
      <c r="X965" s="143"/>
      <c r="Y965" s="143"/>
      <c r="Z965" s="143"/>
      <c r="AA965" s="143"/>
      <c r="AB965" s="143"/>
      <c r="AC965" s="143"/>
    </row>
    <row r="966" spans="2:29" x14ac:dyDescent="0.25">
      <c r="B966" s="83">
        <v>940</v>
      </c>
      <c r="C966" s="36" t="s">
        <v>7</v>
      </c>
      <c r="D966" s="73" t="s">
        <v>258</v>
      </c>
      <c r="E966" s="38" t="s">
        <v>517</v>
      </c>
      <c r="F966" s="39" t="s">
        <v>565</v>
      </c>
      <c r="G966" s="35">
        <v>0</v>
      </c>
      <c r="H966" s="35">
        <v>0</v>
      </c>
      <c r="I966" s="40">
        <v>0</v>
      </c>
      <c r="J966" s="35">
        <v>0</v>
      </c>
      <c r="K966" s="89">
        <v>0</v>
      </c>
      <c r="L966" s="89">
        <v>0</v>
      </c>
      <c r="M966" s="89">
        <v>0</v>
      </c>
      <c r="N966" s="35">
        <v>0</v>
      </c>
      <c r="O966" s="35">
        <v>0</v>
      </c>
      <c r="P966" s="35">
        <v>0</v>
      </c>
      <c r="R966" s="89"/>
      <c r="S966" s="89">
        <f t="shared" si="879"/>
        <v>0</v>
      </c>
      <c r="T966" s="89">
        <f t="shared" si="880"/>
        <v>0</v>
      </c>
      <c r="U966" s="89">
        <f t="shared" si="881"/>
        <v>0</v>
      </c>
    </row>
    <row r="967" spans="2:29" x14ac:dyDescent="0.25">
      <c r="B967" s="83">
        <v>941</v>
      </c>
      <c r="C967" s="95" t="s">
        <v>23</v>
      </c>
      <c r="D967" s="103" t="s">
        <v>138</v>
      </c>
      <c r="E967" s="97" t="s">
        <v>517</v>
      </c>
      <c r="F967" s="98" t="s">
        <v>565</v>
      </c>
      <c r="G967" s="99">
        <v>0</v>
      </c>
      <c r="H967" s="99">
        <v>25</v>
      </c>
      <c r="I967" s="100">
        <v>25</v>
      </c>
      <c r="J967" s="99">
        <v>25</v>
      </c>
      <c r="K967" s="99"/>
      <c r="L967" s="99"/>
      <c r="M967" s="99"/>
      <c r="N967" s="99">
        <f t="shared" ref="N967:N969" si="883">SUM(L967+M967)</f>
        <v>0</v>
      </c>
      <c r="O967" s="99">
        <v>25</v>
      </c>
      <c r="P967" s="99">
        <v>25</v>
      </c>
      <c r="Q967" s="144">
        <f>N967-O967</f>
        <v>-25</v>
      </c>
      <c r="R967" s="99">
        <v>231</v>
      </c>
      <c r="S967" s="99">
        <f t="shared" ref="S967:S972" si="884">N967*R967</f>
        <v>0</v>
      </c>
      <c r="T967" s="99">
        <f t="shared" ref="T967:T972" si="885">O967*R967</f>
        <v>5775</v>
      </c>
      <c r="U967" s="99">
        <f t="shared" ref="U967:U972" si="886">P967*R967</f>
        <v>5775</v>
      </c>
      <c r="V967" s="143" t="s">
        <v>727</v>
      </c>
      <c r="W967" s="143"/>
      <c r="X967" s="143"/>
      <c r="Y967" s="143"/>
      <c r="Z967" s="143"/>
      <c r="AA967" s="143"/>
      <c r="AB967" s="143"/>
      <c r="AC967" s="143"/>
    </row>
    <row r="968" spans="2:29" x14ac:dyDescent="0.25">
      <c r="B968" s="83">
        <v>942</v>
      </c>
      <c r="C968" s="95" t="s">
        <v>7</v>
      </c>
      <c r="D968" s="103" t="s">
        <v>312</v>
      </c>
      <c r="E968" s="97" t="s">
        <v>517</v>
      </c>
      <c r="F968" s="98" t="s">
        <v>565</v>
      </c>
      <c r="G968" s="99">
        <v>0</v>
      </c>
      <c r="H968" s="99">
        <v>5</v>
      </c>
      <c r="I968" s="100">
        <v>0</v>
      </c>
      <c r="J968" s="99">
        <v>0</v>
      </c>
      <c r="K968" s="99"/>
      <c r="L968" s="99"/>
      <c r="M968" s="99"/>
      <c r="N968" s="99">
        <f t="shared" si="883"/>
        <v>0</v>
      </c>
      <c r="O968" s="99"/>
      <c r="P968" s="99"/>
      <c r="Q968" s="143"/>
      <c r="R968" s="99">
        <v>372</v>
      </c>
      <c r="S968" s="99">
        <f t="shared" si="884"/>
        <v>0</v>
      </c>
      <c r="T968" s="99">
        <f t="shared" si="885"/>
        <v>0</v>
      </c>
      <c r="U968" s="99">
        <f t="shared" si="886"/>
        <v>0</v>
      </c>
      <c r="V968" s="143"/>
      <c r="W968" s="143"/>
      <c r="X968" s="143"/>
      <c r="Y968" s="143"/>
      <c r="Z968" s="143"/>
      <c r="AA968" s="143"/>
      <c r="AB968" s="143"/>
      <c r="AC968" s="143"/>
    </row>
    <row r="969" spans="2:29" x14ac:dyDescent="0.25">
      <c r="B969" s="83">
        <v>943</v>
      </c>
      <c r="C969" s="95" t="s">
        <v>7</v>
      </c>
      <c r="D969" s="103" t="s">
        <v>38</v>
      </c>
      <c r="E969" s="97" t="s">
        <v>517</v>
      </c>
      <c r="F969" s="98" t="s">
        <v>565</v>
      </c>
      <c r="G969" s="99"/>
      <c r="H969" s="99"/>
      <c r="I969" s="100"/>
      <c r="J969" s="99">
        <v>0</v>
      </c>
      <c r="K969" s="99"/>
      <c r="L969" s="99"/>
      <c r="M969" s="99"/>
      <c r="N969" s="99">
        <f t="shared" si="883"/>
        <v>0</v>
      </c>
      <c r="O969" s="99"/>
      <c r="P969" s="99"/>
      <c r="Q969" s="143"/>
      <c r="R969" s="99">
        <v>470</v>
      </c>
      <c r="S969" s="99">
        <f t="shared" si="884"/>
        <v>0</v>
      </c>
      <c r="T969" s="99">
        <f t="shared" si="885"/>
        <v>0</v>
      </c>
      <c r="U969" s="99">
        <f t="shared" si="886"/>
        <v>0</v>
      </c>
      <c r="V969" s="143"/>
      <c r="W969" s="143"/>
      <c r="X969" s="143"/>
      <c r="Y969" s="143"/>
      <c r="Z969" s="143"/>
      <c r="AA969" s="143"/>
      <c r="AB969" s="143"/>
      <c r="AC969" s="143"/>
    </row>
    <row r="970" spans="2:29" x14ac:dyDescent="0.25">
      <c r="B970" s="83">
        <v>944</v>
      </c>
      <c r="C970" s="65" t="s">
        <v>7</v>
      </c>
      <c r="D970" s="73" t="s">
        <v>168</v>
      </c>
      <c r="E970" s="67" t="s">
        <v>517</v>
      </c>
      <c r="F970" s="68" t="s">
        <v>565</v>
      </c>
      <c r="G970" s="89">
        <v>0</v>
      </c>
      <c r="H970" s="89">
        <v>0</v>
      </c>
      <c r="I970" s="93">
        <v>0</v>
      </c>
      <c r="J970" s="89">
        <v>0</v>
      </c>
      <c r="K970" s="89">
        <v>0</v>
      </c>
      <c r="L970" s="89">
        <v>0</v>
      </c>
      <c r="M970" s="89">
        <v>0</v>
      </c>
      <c r="N970" s="89">
        <v>0</v>
      </c>
      <c r="O970" s="89">
        <v>0</v>
      </c>
      <c r="P970" s="89">
        <v>0</v>
      </c>
      <c r="R970" s="89"/>
      <c r="S970" s="89">
        <f t="shared" si="884"/>
        <v>0</v>
      </c>
      <c r="T970" s="89">
        <f t="shared" si="885"/>
        <v>0</v>
      </c>
      <c r="U970" s="89">
        <f t="shared" si="886"/>
        <v>0</v>
      </c>
    </row>
    <row r="971" spans="2:29" x14ac:dyDescent="0.25">
      <c r="B971" s="83">
        <v>945</v>
      </c>
      <c r="C971" s="65" t="s">
        <v>23</v>
      </c>
      <c r="D971" s="73" t="s">
        <v>189</v>
      </c>
      <c r="E971" s="67" t="s">
        <v>517</v>
      </c>
      <c r="F971" s="68" t="s">
        <v>565</v>
      </c>
      <c r="G971" s="89">
        <v>0</v>
      </c>
      <c r="H971" s="89">
        <v>0</v>
      </c>
      <c r="I971" s="93">
        <v>0</v>
      </c>
      <c r="J971" s="89">
        <v>0</v>
      </c>
      <c r="K971" s="89">
        <v>0</v>
      </c>
      <c r="L971" s="89">
        <v>0</v>
      </c>
      <c r="M971" s="89">
        <v>0</v>
      </c>
      <c r="N971" s="89">
        <v>0</v>
      </c>
      <c r="O971" s="89">
        <v>0</v>
      </c>
      <c r="P971" s="89">
        <v>0</v>
      </c>
      <c r="Q971" s="41">
        <f>N971-O971</f>
        <v>0</v>
      </c>
      <c r="R971" s="89"/>
      <c r="S971" s="89">
        <f t="shared" si="884"/>
        <v>0</v>
      </c>
      <c r="T971" s="89">
        <f t="shared" si="885"/>
        <v>0</v>
      </c>
      <c r="U971" s="89">
        <f t="shared" si="886"/>
        <v>0</v>
      </c>
    </row>
    <row r="972" spans="2:29" x14ac:dyDescent="0.25">
      <c r="B972" s="83">
        <v>946</v>
      </c>
      <c r="C972" s="65" t="s">
        <v>7</v>
      </c>
      <c r="D972" s="73" t="s">
        <v>566</v>
      </c>
      <c r="E972" s="67" t="s">
        <v>517</v>
      </c>
      <c r="F972" s="68" t="s">
        <v>565</v>
      </c>
      <c r="G972" s="89">
        <v>0</v>
      </c>
      <c r="H972" s="89">
        <v>0</v>
      </c>
      <c r="I972" s="93">
        <v>0</v>
      </c>
      <c r="J972" s="89">
        <v>0</v>
      </c>
      <c r="K972" s="89">
        <v>0</v>
      </c>
      <c r="L972" s="89">
        <v>0</v>
      </c>
      <c r="M972" s="89">
        <v>0</v>
      </c>
      <c r="N972" s="89">
        <v>0</v>
      </c>
      <c r="O972" s="89">
        <v>0</v>
      </c>
      <c r="P972" s="89">
        <v>0</v>
      </c>
      <c r="R972" s="89"/>
      <c r="S972" s="89">
        <f t="shared" si="884"/>
        <v>0</v>
      </c>
      <c r="T972" s="89">
        <f t="shared" si="885"/>
        <v>0</v>
      </c>
      <c r="U972" s="89">
        <f t="shared" si="886"/>
        <v>0</v>
      </c>
    </row>
    <row r="973" spans="2:29" x14ac:dyDescent="0.25">
      <c r="B973" s="83">
        <v>947</v>
      </c>
      <c r="C973" s="95" t="s">
        <v>7</v>
      </c>
      <c r="D973" s="103" t="s">
        <v>562</v>
      </c>
      <c r="E973" s="97" t="s">
        <v>517</v>
      </c>
      <c r="F973" s="98" t="s">
        <v>565</v>
      </c>
      <c r="G973" s="99"/>
      <c r="H973" s="99"/>
      <c r="I973" s="100">
        <v>5</v>
      </c>
      <c r="J973" s="99">
        <v>0</v>
      </c>
      <c r="K973" s="99"/>
      <c r="L973" s="99"/>
      <c r="M973" s="99"/>
      <c r="N973" s="99">
        <f t="shared" ref="N973:N974" si="887">SUM(L973+M973)</f>
        <v>0</v>
      </c>
      <c r="O973" s="99"/>
      <c r="P973" s="99"/>
      <c r="Q973" s="143"/>
      <c r="R973" s="99">
        <v>470</v>
      </c>
      <c r="S973" s="99">
        <f t="shared" ref="S973:S975" si="888">N973*R973</f>
        <v>0</v>
      </c>
      <c r="T973" s="99">
        <f t="shared" ref="T973:T975" si="889">O973*R973</f>
        <v>0</v>
      </c>
      <c r="U973" s="99">
        <f t="shared" ref="U973:U975" si="890">P973*R973</f>
        <v>0</v>
      </c>
      <c r="V973" s="143"/>
      <c r="W973" s="143"/>
      <c r="X973" s="143"/>
      <c r="Y973" s="143"/>
      <c r="Z973" s="143"/>
      <c r="AA973" s="143"/>
      <c r="AB973" s="143"/>
      <c r="AC973" s="143"/>
    </row>
    <row r="974" spans="2:29" x14ac:dyDescent="0.25">
      <c r="B974" s="83">
        <v>948</v>
      </c>
      <c r="C974" s="110" t="s">
        <v>7</v>
      </c>
      <c r="D974" s="80" t="s">
        <v>14</v>
      </c>
      <c r="E974" s="81" t="s">
        <v>517</v>
      </c>
      <c r="F974" s="82" t="s">
        <v>565</v>
      </c>
      <c r="G974" s="91">
        <v>5</v>
      </c>
      <c r="H974" s="91">
        <v>0</v>
      </c>
      <c r="I974" s="94">
        <v>0</v>
      </c>
      <c r="J974" s="91">
        <v>0</v>
      </c>
      <c r="K974" s="91">
        <v>0</v>
      </c>
      <c r="L974" s="91">
        <v>0</v>
      </c>
      <c r="M974" s="91">
        <v>0</v>
      </c>
      <c r="N974" s="88">
        <f t="shared" si="887"/>
        <v>0</v>
      </c>
      <c r="O974" s="91">
        <v>5</v>
      </c>
      <c r="P974" s="91">
        <v>0</v>
      </c>
      <c r="Q974" s="54"/>
      <c r="R974" s="91">
        <v>310</v>
      </c>
      <c r="S974" s="91">
        <f t="shared" si="888"/>
        <v>0</v>
      </c>
      <c r="T974" s="91">
        <f t="shared" si="889"/>
        <v>1550</v>
      </c>
      <c r="U974" s="91">
        <f t="shared" si="890"/>
        <v>0</v>
      </c>
    </row>
    <row r="975" spans="2:29" x14ac:dyDescent="0.25">
      <c r="B975" s="83">
        <v>949</v>
      </c>
      <c r="C975" s="65" t="s">
        <v>7</v>
      </c>
      <c r="D975" s="73" t="s">
        <v>65</v>
      </c>
      <c r="E975" s="67" t="s">
        <v>517</v>
      </c>
      <c r="F975" s="68" t="s">
        <v>565</v>
      </c>
      <c r="G975" s="89">
        <v>50</v>
      </c>
      <c r="H975" s="89">
        <v>0</v>
      </c>
      <c r="I975" s="93">
        <v>0</v>
      </c>
      <c r="J975" s="89">
        <v>0</v>
      </c>
      <c r="K975" s="89">
        <v>0</v>
      </c>
      <c r="L975" s="89">
        <v>0</v>
      </c>
      <c r="M975" s="89">
        <v>0</v>
      </c>
      <c r="N975" s="89">
        <v>0</v>
      </c>
      <c r="O975" s="89">
        <v>0</v>
      </c>
      <c r="P975" s="89">
        <v>0</v>
      </c>
      <c r="R975" s="89"/>
      <c r="S975" s="89">
        <f t="shared" si="888"/>
        <v>0</v>
      </c>
      <c r="T975" s="89">
        <f t="shared" si="889"/>
        <v>0</v>
      </c>
      <c r="U975" s="89">
        <f t="shared" si="890"/>
        <v>0</v>
      </c>
    </row>
    <row r="976" spans="2:29" x14ac:dyDescent="0.25">
      <c r="B976" s="83">
        <v>950</v>
      </c>
      <c r="C976" s="32" t="s">
        <v>7</v>
      </c>
      <c r="D976" s="63" t="s">
        <v>526</v>
      </c>
      <c r="E976" s="30" t="s">
        <v>517</v>
      </c>
      <c r="F976" s="31" t="s">
        <v>565</v>
      </c>
      <c r="G976" s="27">
        <v>0</v>
      </c>
      <c r="H976" s="27">
        <v>15</v>
      </c>
      <c r="I976" s="28">
        <v>5</v>
      </c>
      <c r="J976" s="27">
        <v>5</v>
      </c>
      <c r="K976" s="88">
        <v>0</v>
      </c>
      <c r="L976" s="88">
        <v>0</v>
      </c>
      <c r="M976" s="88">
        <v>0</v>
      </c>
      <c r="N976" s="88">
        <f t="shared" ref="N976:N982" si="891">SUM(L976+M976)</f>
        <v>0</v>
      </c>
      <c r="O976" s="27">
        <v>10</v>
      </c>
      <c r="P976" s="27">
        <v>0</v>
      </c>
      <c r="R976" s="88">
        <v>385</v>
      </c>
      <c r="S976" s="88">
        <f t="shared" ref="S976:S983" si="892">N976*R976</f>
        <v>0</v>
      </c>
      <c r="T976" s="88">
        <f t="shared" ref="T976:T983" si="893">O976*R976</f>
        <v>3850</v>
      </c>
      <c r="U976" s="88">
        <f t="shared" ref="U976:U983" si="894">P976*R976</f>
        <v>0</v>
      </c>
    </row>
    <row r="977" spans="2:29" x14ac:dyDescent="0.25">
      <c r="B977" s="83">
        <v>951</v>
      </c>
      <c r="C977" s="95" t="s">
        <v>23</v>
      </c>
      <c r="D977" s="96" t="s">
        <v>74</v>
      </c>
      <c r="E977" s="97" t="s">
        <v>517</v>
      </c>
      <c r="F977" s="98" t="s">
        <v>565</v>
      </c>
      <c r="G977" s="99"/>
      <c r="H977" s="99"/>
      <c r="I977" s="100"/>
      <c r="J977" s="99">
        <v>10</v>
      </c>
      <c r="K977" s="99"/>
      <c r="L977" s="99"/>
      <c r="M977" s="99"/>
      <c r="N977" s="99">
        <f t="shared" si="891"/>
        <v>0</v>
      </c>
      <c r="O977" s="99">
        <v>10</v>
      </c>
      <c r="P977" s="99">
        <v>40</v>
      </c>
      <c r="Q977" s="144">
        <f t="shared" ref="Q977:Q978" si="895">N977-O977</f>
        <v>-10</v>
      </c>
      <c r="R977" s="99">
        <v>360</v>
      </c>
      <c r="S977" s="99">
        <f t="shared" si="892"/>
        <v>0</v>
      </c>
      <c r="T977" s="99">
        <f t="shared" si="893"/>
        <v>3600</v>
      </c>
      <c r="U977" s="99">
        <f t="shared" si="894"/>
        <v>14400</v>
      </c>
      <c r="V977" s="143" t="s">
        <v>727</v>
      </c>
      <c r="W977" s="143"/>
      <c r="X977" s="143"/>
      <c r="Y977" s="143"/>
      <c r="Z977" s="143"/>
      <c r="AA977" s="143"/>
      <c r="AB977" s="143"/>
      <c r="AC977" s="143"/>
    </row>
    <row r="978" spans="2:29" x14ac:dyDescent="0.25">
      <c r="B978" s="83">
        <v>952</v>
      </c>
      <c r="C978" s="95" t="s">
        <v>23</v>
      </c>
      <c r="D978" s="96" t="s">
        <v>62</v>
      </c>
      <c r="E978" s="97" t="s">
        <v>567</v>
      </c>
      <c r="F978" s="98" t="s">
        <v>568</v>
      </c>
      <c r="G978" s="99"/>
      <c r="H978" s="99"/>
      <c r="I978" s="100"/>
      <c r="J978" s="99">
        <v>0</v>
      </c>
      <c r="K978" s="99"/>
      <c r="L978" s="99"/>
      <c r="M978" s="99"/>
      <c r="N978" s="99">
        <f t="shared" si="891"/>
        <v>0</v>
      </c>
      <c r="O978" s="99"/>
      <c r="P978" s="99">
        <v>50</v>
      </c>
      <c r="Q978" s="144">
        <f t="shared" si="895"/>
        <v>0</v>
      </c>
      <c r="R978" s="99">
        <v>19.5</v>
      </c>
      <c r="S978" s="99">
        <f t="shared" si="892"/>
        <v>0</v>
      </c>
      <c r="T978" s="99">
        <f t="shared" si="893"/>
        <v>0</v>
      </c>
      <c r="U978" s="99">
        <f t="shared" si="894"/>
        <v>975</v>
      </c>
      <c r="V978" s="143" t="s">
        <v>750</v>
      </c>
      <c r="W978" s="143"/>
      <c r="X978" s="143"/>
      <c r="Y978" s="143"/>
      <c r="Z978" s="143"/>
      <c r="AA978" s="143"/>
      <c r="AB978" s="143"/>
      <c r="AC978" s="143"/>
    </row>
    <row r="979" spans="2:29" x14ac:dyDescent="0.25">
      <c r="B979" s="83">
        <v>953</v>
      </c>
      <c r="C979" s="95" t="s">
        <v>7</v>
      </c>
      <c r="D979" s="96" t="s">
        <v>562</v>
      </c>
      <c r="E979" s="97" t="s">
        <v>567</v>
      </c>
      <c r="F979" s="98" t="s">
        <v>568</v>
      </c>
      <c r="G979" s="99"/>
      <c r="H979" s="99"/>
      <c r="I979" s="100"/>
      <c r="J979" s="99">
        <v>0</v>
      </c>
      <c r="K979" s="99"/>
      <c r="L979" s="99"/>
      <c r="M979" s="99"/>
      <c r="N979" s="99">
        <f t="shared" si="891"/>
        <v>0</v>
      </c>
      <c r="O979" s="99">
        <v>0</v>
      </c>
      <c r="P979" s="99">
        <v>0</v>
      </c>
      <c r="Q979" s="143"/>
      <c r="R979" s="99">
        <v>23</v>
      </c>
      <c r="S979" s="99">
        <f t="shared" si="892"/>
        <v>0</v>
      </c>
      <c r="T979" s="99">
        <f t="shared" si="893"/>
        <v>0</v>
      </c>
      <c r="U979" s="99">
        <f t="shared" si="894"/>
        <v>0</v>
      </c>
      <c r="V979" s="143"/>
      <c r="W979" s="143"/>
      <c r="X979" s="143"/>
      <c r="Y979" s="143"/>
      <c r="Z979" s="143"/>
      <c r="AA979" s="143"/>
      <c r="AB979" s="143"/>
      <c r="AC979" s="143"/>
    </row>
    <row r="980" spans="2:29" x14ac:dyDescent="0.25">
      <c r="B980" s="83">
        <v>954</v>
      </c>
      <c r="C980" s="95" t="s">
        <v>23</v>
      </c>
      <c r="D980" s="96" t="s">
        <v>37</v>
      </c>
      <c r="E980" s="97" t="s">
        <v>567</v>
      </c>
      <c r="F980" s="98" t="s">
        <v>568</v>
      </c>
      <c r="G980" s="99"/>
      <c r="H980" s="99"/>
      <c r="I980" s="100"/>
      <c r="J980" s="99">
        <v>0</v>
      </c>
      <c r="K980" s="99"/>
      <c r="L980" s="99"/>
      <c r="M980" s="99"/>
      <c r="N980" s="99">
        <f t="shared" si="891"/>
        <v>0</v>
      </c>
      <c r="O980" s="99"/>
      <c r="P980" s="99">
        <v>0</v>
      </c>
      <c r="Q980" s="144">
        <f t="shared" ref="Q980:Q981" si="896">N980-O980</f>
        <v>0</v>
      </c>
      <c r="R980" s="99">
        <v>23</v>
      </c>
      <c r="S980" s="99">
        <f t="shared" si="892"/>
        <v>0</v>
      </c>
      <c r="T980" s="99">
        <f t="shared" si="893"/>
        <v>0</v>
      </c>
      <c r="U980" s="99">
        <f t="shared" si="894"/>
        <v>0</v>
      </c>
      <c r="V980" s="143" t="s">
        <v>744</v>
      </c>
      <c r="W980" s="143"/>
      <c r="X980" s="143"/>
      <c r="Y980" s="143"/>
      <c r="Z980" s="143"/>
      <c r="AA980" s="143"/>
      <c r="AB980" s="143"/>
      <c r="AC980" s="143"/>
    </row>
    <row r="981" spans="2:29" x14ac:dyDescent="0.25">
      <c r="B981" s="83">
        <v>955</v>
      </c>
      <c r="C981" s="32" t="s">
        <v>23</v>
      </c>
      <c r="D981" s="61" t="s">
        <v>138</v>
      </c>
      <c r="E981" s="30" t="s">
        <v>569</v>
      </c>
      <c r="F981" s="56" t="s">
        <v>570</v>
      </c>
      <c r="G981" s="27">
        <v>0</v>
      </c>
      <c r="H981" s="27">
        <v>20</v>
      </c>
      <c r="I981" s="28">
        <v>20</v>
      </c>
      <c r="J981" s="27">
        <v>0</v>
      </c>
      <c r="K981" s="88">
        <v>0</v>
      </c>
      <c r="L981" s="88">
        <v>0</v>
      </c>
      <c r="M981" s="88">
        <v>0</v>
      </c>
      <c r="N981" s="88">
        <f t="shared" si="891"/>
        <v>0</v>
      </c>
      <c r="O981" s="27">
        <v>0</v>
      </c>
      <c r="P981" s="27">
        <v>0</v>
      </c>
      <c r="Q981" s="41">
        <f t="shared" si="896"/>
        <v>0</v>
      </c>
      <c r="R981" s="88">
        <v>45</v>
      </c>
      <c r="S981" s="88">
        <f t="shared" si="892"/>
        <v>0</v>
      </c>
      <c r="T981" s="88">
        <f t="shared" si="893"/>
        <v>0</v>
      </c>
      <c r="U981" s="88">
        <f t="shared" si="894"/>
        <v>0</v>
      </c>
      <c r="V981" s="1" t="s">
        <v>728</v>
      </c>
    </row>
    <row r="982" spans="2:29" x14ac:dyDescent="0.25">
      <c r="B982" s="83">
        <v>956</v>
      </c>
      <c r="C982" s="59" t="s">
        <v>7</v>
      </c>
      <c r="D982" s="61" t="s">
        <v>312</v>
      </c>
      <c r="E982" s="55" t="s">
        <v>569</v>
      </c>
      <c r="F982" s="56" t="s">
        <v>570</v>
      </c>
      <c r="G982" s="88">
        <v>40</v>
      </c>
      <c r="H982" s="88">
        <v>20</v>
      </c>
      <c r="I982" s="92">
        <v>40</v>
      </c>
      <c r="J982" s="88">
        <v>20</v>
      </c>
      <c r="K982" s="88">
        <v>0</v>
      </c>
      <c r="L982" s="88">
        <v>0</v>
      </c>
      <c r="M982" s="88">
        <v>0</v>
      </c>
      <c r="N982" s="88">
        <f t="shared" si="891"/>
        <v>0</v>
      </c>
      <c r="O982" s="88">
        <v>20</v>
      </c>
      <c r="P982" s="88">
        <v>0</v>
      </c>
      <c r="R982" s="88">
        <v>45</v>
      </c>
      <c r="S982" s="88">
        <f t="shared" si="892"/>
        <v>0</v>
      </c>
      <c r="T982" s="88">
        <f t="shared" si="893"/>
        <v>900</v>
      </c>
      <c r="U982" s="88">
        <f t="shared" si="894"/>
        <v>0</v>
      </c>
    </row>
    <row r="983" spans="2:29" x14ac:dyDescent="0.25">
      <c r="B983" s="83">
        <v>957</v>
      </c>
      <c r="C983" s="36" t="s">
        <v>7</v>
      </c>
      <c r="D983" s="37" t="s">
        <v>38</v>
      </c>
      <c r="E983" s="38" t="s">
        <v>569</v>
      </c>
      <c r="F983" s="71" t="s">
        <v>570</v>
      </c>
      <c r="G983" s="35">
        <v>40</v>
      </c>
      <c r="H983" s="35">
        <v>0</v>
      </c>
      <c r="I983" s="40">
        <v>0</v>
      </c>
      <c r="J983" s="35">
        <v>0</v>
      </c>
      <c r="K983" s="89">
        <v>0</v>
      </c>
      <c r="L983" s="89">
        <v>0</v>
      </c>
      <c r="M983" s="89">
        <v>0</v>
      </c>
      <c r="N983" s="35">
        <v>0</v>
      </c>
      <c r="O983" s="35">
        <v>0</v>
      </c>
      <c r="P983" s="35">
        <v>0</v>
      </c>
      <c r="R983" s="89"/>
      <c r="S983" s="89">
        <f t="shared" si="892"/>
        <v>0</v>
      </c>
      <c r="T983" s="89">
        <f t="shared" si="893"/>
        <v>0</v>
      </c>
      <c r="U983" s="89">
        <f t="shared" si="894"/>
        <v>0</v>
      </c>
    </row>
    <row r="984" spans="2:29" x14ac:dyDescent="0.25">
      <c r="B984" s="83">
        <v>958</v>
      </c>
      <c r="C984" s="65" t="s">
        <v>23</v>
      </c>
      <c r="D984" s="66" t="s">
        <v>571</v>
      </c>
      <c r="E984" s="67" t="s">
        <v>569</v>
      </c>
      <c r="F984" s="71" t="s">
        <v>570</v>
      </c>
      <c r="G984" s="89"/>
      <c r="H984" s="89"/>
      <c r="I984" s="93">
        <v>25</v>
      </c>
      <c r="J984" s="89">
        <v>0</v>
      </c>
      <c r="K984" s="89">
        <v>0</v>
      </c>
      <c r="L984" s="89">
        <v>0</v>
      </c>
      <c r="M984" s="89">
        <v>0</v>
      </c>
      <c r="N984" s="89">
        <v>0</v>
      </c>
      <c r="O984" s="89">
        <v>0</v>
      </c>
      <c r="P984" s="89">
        <v>0</v>
      </c>
      <c r="Q984" s="41">
        <f>N984-O984</f>
        <v>0</v>
      </c>
      <c r="R984" s="89">
        <v>21</v>
      </c>
      <c r="S984" s="89">
        <f t="shared" ref="S984:S991" si="897">N984*R984</f>
        <v>0</v>
      </c>
      <c r="T984" s="89">
        <f t="shared" ref="T984:T991" si="898">O984*R984</f>
        <v>0</v>
      </c>
      <c r="U984" s="89">
        <f t="shared" ref="U984:U991" si="899">P984*R984</f>
        <v>0</v>
      </c>
    </row>
    <row r="985" spans="2:29" x14ac:dyDescent="0.25">
      <c r="B985" s="83">
        <v>959</v>
      </c>
      <c r="C985" s="59" t="s">
        <v>7</v>
      </c>
      <c r="D985" s="61" t="s">
        <v>14</v>
      </c>
      <c r="E985" s="55" t="s">
        <v>569</v>
      </c>
      <c r="F985" s="56" t="s">
        <v>570</v>
      </c>
      <c r="G985" s="88"/>
      <c r="H985" s="88">
        <v>0</v>
      </c>
      <c r="I985" s="92">
        <v>40</v>
      </c>
      <c r="J985" s="88">
        <v>20</v>
      </c>
      <c r="K985" s="88">
        <v>0</v>
      </c>
      <c r="L985" s="88">
        <v>0</v>
      </c>
      <c r="M985" s="88">
        <v>0</v>
      </c>
      <c r="N985" s="88">
        <f t="shared" ref="N985:N990" si="900">SUM(L985+M985)</f>
        <v>0</v>
      </c>
      <c r="O985" s="88">
        <v>40</v>
      </c>
      <c r="P985" s="88">
        <v>0</v>
      </c>
      <c r="R985" s="88">
        <v>45</v>
      </c>
      <c r="S985" s="88">
        <f t="shared" si="897"/>
        <v>0</v>
      </c>
      <c r="T985" s="88">
        <f t="shared" si="898"/>
        <v>1800</v>
      </c>
      <c r="U985" s="88">
        <f t="shared" si="899"/>
        <v>0</v>
      </c>
    </row>
    <row r="986" spans="2:29" x14ac:dyDescent="0.25">
      <c r="B986" s="83">
        <v>960</v>
      </c>
      <c r="C986" s="32" t="s">
        <v>7</v>
      </c>
      <c r="D986" s="33" t="s">
        <v>132</v>
      </c>
      <c r="E986" s="30" t="s">
        <v>569</v>
      </c>
      <c r="F986" s="56" t="s">
        <v>570</v>
      </c>
      <c r="G986" s="27">
        <v>0</v>
      </c>
      <c r="H986" s="27">
        <v>40</v>
      </c>
      <c r="I986" s="28">
        <v>60</v>
      </c>
      <c r="J986" s="27">
        <v>80</v>
      </c>
      <c r="K986" s="88">
        <v>0</v>
      </c>
      <c r="L986" s="88">
        <v>0</v>
      </c>
      <c r="M986" s="88">
        <v>0</v>
      </c>
      <c r="N986" s="88">
        <f t="shared" si="900"/>
        <v>0</v>
      </c>
      <c r="O986" s="27">
        <v>80</v>
      </c>
      <c r="P986" s="27">
        <v>0</v>
      </c>
      <c r="R986" s="88">
        <v>57</v>
      </c>
      <c r="S986" s="88">
        <f t="shared" si="897"/>
        <v>0</v>
      </c>
      <c r="T986" s="88">
        <f t="shared" si="898"/>
        <v>4560</v>
      </c>
      <c r="U986" s="88">
        <f t="shared" si="899"/>
        <v>0</v>
      </c>
    </row>
    <row r="987" spans="2:29" x14ac:dyDescent="0.25">
      <c r="B987" s="83">
        <v>961</v>
      </c>
      <c r="C987" s="95" t="s">
        <v>23</v>
      </c>
      <c r="D987" s="96" t="s">
        <v>215</v>
      </c>
      <c r="E987" s="97" t="s">
        <v>569</v>
      </c>
      <c r="F987" s="105" t="s">
        <v>572</v>
      </c>
      <c r="G987" s="99">
        <v>20</v>
      </c>
      <c r="H987" s="99">
        <v>0</v>
      </c>
      <c r="I987" s="100">
        <v>60</v>
      </c>
      <c r="J987" s="99">
        <v>0</v>
      </c>
      <c r="K987" s="99"/>
      <c r="L987" s="99"/>
      <c r="M987" s="99"/>
      <c r="N987" s="99">
        <f t="shared" si="900"/>
        <v>0</v>
      </c>
      <c r="O987" s="99">
        <v>0</v>
      </c>
      <c r="P987" s="99">
        <v>0</v>
      </c>
      <c r="Q987" s="144">
        <f>N987-O987</f>
        <v>0</v>
      </c>
      <c r="R987" s="99">
        <v>49</v>
      </c>
      <c r="S987" s="99">
        <f t="shared" si="897"/>
        <v>0</v>
      </c>
      <c r="T987" s="99">
        <f t="shared" si="898"/>
        <v>0</v>
      </c>
      <c r="U987" s="99">
        <f t="shared" si="899"/>
        <v>0</v>
      </c>
      <c r="V987" s="143" t="s">
        <v>728</v>
      </c>
      <c r="W987" s="143"/>
      <c r="X987" s="143"/>
      <c r="Y987" s="143"/>
      <c r="Z987" s="143"/>
      <c r="AA987" s="143"/>
      <c r="AB987" s="143"/>
      <c r="AC987" s="143"/>
    </row>
    <row r="988" spans="2:29" x14ac:dyDescent="0.25">
      <c r="B988" s="83">
        <v>962</v>
      </c>
      <c r="C988" s="59" t="s">
        <v>7</v>
      </c>
      <c r="D988" s="61" t="s">
        <v>38</v>
      </c>
      <c r="E988" s="55" t="s">
        <v>569</v>
      </c>
      <c r="F988" s="56" t="s">
        <v>572</v>
      </c>
      <c r="G988" s="88">
        <v>0</v>
      </c>
      <c r="H988" s="88">
        <v>20</v>
      </c>
      <c r="I988" s="92">
        <v>0</v>
      </c>
      <c r="J988" s="88">
        <v>0</v>
      </c>
      <c r="K988" s="88">
        <v>0</v>
      </c>
      <c r="L988" s="88">
        <v>0</v>
      </c>
      <c r="M988" s="88">
        <v>0</v>
      </c>
      <c r="N988" s="88">
        <f t="shared" si="900"/>
        <v>0</v>
      </c>
      <c r="O988" s="88">
        <v>0</v>
      </c>
      <c r="P988" s="88">
        <v>0</v>
      </c>
      <c r="R988" s="88">
        <v>40</v>
      </c>
      <c r="S988" s="88">
        <f t="shared" si="897"/>
        <v>0</v>
      </c>
      <c r="T988" s="88">
        <f t="shared" si="898"/>
        <v>0</v>
      </c>
      <c r="U988" s="88">
        <f t="shared" si="899"/>
        <v>0</v>
      </c>
    </row>
    <row r="989" spans="2:29" x14ac:dyDescent="0.25">
      <c r="B989" s="83">
        <v>963</v>
      </c>
      <c r="C989" s="59" t="s">
        <v>7</v>
      </c>
      <c r="D989" s="61" t="s">
        <v>183</v>
      </c>
      <c r="E989" s="55" t="s">
        <v>569</v>
      </c>
      <c r="F989" s="56" t="s">
        <v>573</v>
      </c>
      <c r="G989" s="88">
        <v>200</v>
      </c>
      <c r="H989" s="88">
        <v>200</v>
      </c>
      <c r="I989" s="92">
        <v>100</v>
      </c>
      <c r="J989" s="88">
        <v>40</v>
      </c>
      <c r="K989" s="88">
        <v>0</v>
      </c>
      <c r="L989" s="88">
        <v>0</v>
      </c>
      <c r="M989" s="88">
        <v>0</v>
      </c>
      <c r="N989" s="88">
        <f t="shared" si="900"/>
        <v>0</v>
      </c>
      <c r="O989" s="88">
        <v>80</v>
      </c>
      <c r="P989" s="88">
        <v>0</v>
      </c>
      <c r="R989" s="88">
        <v>60</v>
      </c>
      <c r="S989" s="88">
        <f t="shared" si="897"/>
        <v>0</v>
      </c>
      <c r="T989" s="88">
        <f t="shared" si="898"/>
        <v>4800</v>
      </c>
      <c r="U989" s="88">
        <f t="shared" si="899"/>
        <v>0</v>
      </c>
    </row>
    <row r="990" spans="2:29" x14ac:dyDescent="0.25">
      <c r="B990" s="83">
        <v>964</v>
      </c>
      <c r="C990" s="95" t="s">
        <v>23</v>
      </c>
      <c r="D990" s="96" t="s">
        <v>138</v>
      </c>
      <c r="E990" s="97" t="s">
        <v>569</v>
      </c>
      <c r="F990" s="105" t="s">
        <v>573</v>
      </c>
      <c r="G990" s="99">
        <v>20</v>
      </c>
      <c r="H990" s="99">
        <v>20</v>
      </c>
      <c r="I990" s="100">
        <v>20</v>
      </c>
      <c r="J990" s="99">
        <v>0</v>
      </c>
      <c r="K990" s="99"/>
      <c r="L990" s="99"/>
      <c r="M990" s="99"/>
      <c r="N990" s="99">
        <f t="shared" si="900"/>
        <v>0</v>
      </c>
      <c r="O990" s="99">
        <v>20</v>
      </c>
      <c r="P990" s="99">
        <v>0</v>
      </c>
      <c r="Q990" s="144">
        <f t="shared" ref="Q990:Q991" si="901">N990-O990</f>
        <v>-20</v>
      </c>
      <c r="R990" s="99">
        <v>350</v>
      </c>
      <c r="S990" s="99">
        <f t="shared" si="897"/>
        <v>0</v>
      </c>
      <c r="T990" s="99">
        <f t="shared" si="898"/>
        <v>7000</v>
      </c>
      <c r="U990" s="99">
        <f t="shared" si="899"/>
        <v>0</v>
      </c>
      <c r="V990" s="143" t="s">
        <v>728</v>
      </c>
      <c r="W990" s="143"/>
      <c r="X990" s="143"/>
      <c r="Y990" s="143"/>
      <c r="Z990" s="143"/>
      <c r="AA990" s="143"/>
      <c r="AB990" s="143"/>
      <c r="AC990" s="143"/>
    </row>
    <row r="991" spans="2:29" x14ac:dyDescent="0.25">
      <c r="B991" s="83">
        <v>965</v>
      </c>
      <c r="C991" s="36" t="s">
        <v>23</v>
      </c>
      <c r="D991" s="66" t="s">
        <v>113</v>
      </c>
      <c r="E991" s="38" t="s">
        <v>569</v>
      </c>
      <c r="F991" s="71" t="s">
        <v>573</v>
      </c>
      <c r="G991" s="35">
        <v>20</v>
      </c>
      <c r="H991" s="35">
        <v>0</v>
      </c>
      <c r="I991" s="40">
        <v>0</v>
      </c>
      <c r="J991" s="35">
        <v>0</v>
      </c>
      <c r="K991" s="89">
        <v>0</v>
      </c>
      <c r="L991" s="89">
        <v>0</v>
      </c>
      <c r="M991" s="89">
        <v>0</v>
      </c>
      <c r="N991" s="35">
        <v>0</v>
      </c>
      <c r="O991" s="35">
        <v>0</v>
      </c>
      <c r="P991" s="35">
        <v>0</v>
      </c>
      <c r="Q991" s="41">
        <f t="shared" si="901"/>
        <v>0</v>
      </c>
      <c r="R991" s="89"/>
      <c r="S991" s="89">
        <f t="shared" si="897"/>
        <v>0</v>
      </c>
      <c r="T991" s="89">
        <f t="shared" si="898"/>
        <v>0</v>
      </c>
      <c r="U991" s="89">
        <f t="shared" si="899"/>
        <v>0</v>
      </c>
    </row>
    <row r="992" spans="2:29" x14ac:dyDescent="0.25">
      <c r="B992" s="83">
        <v>966</v>
      </c>
      <c r="C992" s="110" t="s">
        <v>7</v>
      </c>
      <c r="D992" s="85" t="s">
        <v>264</v>
      </c>
      <c r="E992" s="81" t="s">
        <v>569</v>
      </c>
      <c r="F992" s="86" t="s">
        <v>574</v>
      </c>
      <c r="G992" s="91"/>
      <c r="H992" s="91"/>
      <c r="I992" s="94"/>
      <c r="J992" s="91">
        <v>25</v>
      </c>
      <c r="K992" s="91">
        <v>0</v>
      </c>
      <c r="L992" s="91">
        <v>0</v>
      </c>
      <c r="M992" s="91">
        <v>0</v>
      </c>
      <c r="N992" s="88">
        <f t="shared" ref="N992" si="902">SUM(L992+M992)</f>
        <v>0</v>
      </c>
      <c r="O992" s="91">
        <v>0</v>
      </c>
      <c r="P992" s="91">
        <v>0</v>
      </c>
      <c r="Q992" s="54"/>
      <c r="R992" s="91">
        <v>53</v>
      </c>
      <c r="S992" s="91">
        <f t="shared" ref="S992:S993" si="903">N992*R992</f>
        <v>0</v>
      </c>
      <c r="T992" s="91">
        <f t="shared" ref="T992:T993" si="904">O992*R992</f>
        <v>0</v>
      </c>
      <c r="U992" s="91">
        <f t="shared" ref="U992:U993" si="905">P992*R992</f>
        <v>0</v>
      </c>
    </row>
    <row r="993" spans="2:29" x14ac:dyDescent="0.25">
      <c r="B993" s="83">
        <v>967</v>
      </c>
      <c r="C993" s="65" t="s">
        <v>23</v>
      </c>
      <c r="D993" s="73" t="s">
        <v>571</v>
      </c>
      <c r="E993" s="67" t="s">
        <v>569</v>
      </c>
      <c r="F993" s="71" t="s">
        <v>575</v>
      </c>
      <c r="G993" s="89">
        <v>150</v>
      </c>
      <c r="H993" s="89">
        <v>0</v>
      </c>
      <c r="I993" s="93">
        <v>0</v>
      </c>
      <c r="J993" s="89">
        <v>0</v>
      </c>
      <c r="K993" s="89">
        <v>0</v>
      </c>
      <c r="L993" s="89">
        <v>0</v>
      </c>
      <c r="M993" s="89">
        <v>0</v>
      </c>
      <c r="N993" s="89">
        <v>0</v>
      </c>
      <c r="O993" s="89">
        <v>0</v>
      </c>
      <c r="P993" s="89">
        <v>0</v>
      </c>
      <c r="Q993" s="41">
        <f t="shared" ref="Q993:Q996" si="906">N993-O993</f>
        <v>0</v>
      </c>
      <c r="R993" s="89"/>
      <c r="S993" s="89">
        <f t="shared" si="903"/>
        <v>0</v>
      </c>
      <c r="T993" s="89">
        <f t="shared" si="904"/>
        <v>0</v>
      </c>
      <c r="U993" s="89">
        <f t="shared" si="905"/>
        <v>0</v>
      </c>
    </row>
    <row r="994" spans="2:29" x14ac:dyDescent="0.25">
      <c r="B994" s="83">
        <v>968</v>
      </c>
      <c r="C994" s="65" t="s">
        <v>23</v>
      </c>
      <c r="D994" s="66" t="s">
        <v>571</v>
      </c>
      <c r="E994" s="67" t="s">
        <v>569</v>
      </c>
      <c r="F994" s="76" t="s">
        <v>576</v>
      </c>
      <c r="G994" s="89">
        <v>50</v>
      </c>
      <c r="H994" s="89">
        <v>25</v>
      </c>
      <c r="I994" s="93">
        <v>25</v>
      </c>
      <c r="J994" s="89">
        <v>0</v>
      </c>
      <c r="K994" s="89">
        <v>0</v>
      </c>
      <c r="L994" s="89">
        <v>0</v>
      </c>
      <c r="M994" s="89">
        <v>0</v>
      </c>
      <c r="N994" s="89">
        <v>0</v>
      </c>
      <c r="O994" s="89">
        <v>0</v>
      </c>
      <c r="P994" s="89">
        <v>0</v>
      </c>
      <c r="Q994" s="41">
        <f t="shared" si="906"/>
        <v>0</v>
      </c>
      <c r="R994" s="89">
        <v>21</v>
      </c>
      <c r="S994" s="89">
        <f t="shared" ref="S994:S996" si="907">N994*R994</f>
        <v>0</v>
      </c>
      <c r="T994" s="89">
        <f t="shared" ref="T994:T996" si="908">O994*R994</f>
        <v>0</v>
      </c>
      <c r="U994" s="89">
        <f t="shared" ref="U994:U996" si="909">P994*R994</f>
        <v>0</v>
      </c>
    </row>
    <row r="995" spans="2:29" x14ac:dyDescent="0.25">
      <c r="B995" s="83">
        <v>969</v>
      </c>
      <c r="C995" s="36" t="s">
        <v>23</v>
      </c>
      <c r="D995" s="37" t="s">
        <v>66</v>
      </c>
      <c r="E995" s="38" t="s">
        <v>577</v>
      </c>
      <c r="F995" s="71" t="s">
        <v>578</v>
      </c>
      <c r="G995" s="35">
        <v>1</v>
      </c>
      <c r="H995" s="35">
        <v>0</v>
      </c>
      <c r="I995" s="40">
        <v>0</v>
      </c>
      <c r="J995" s="35">
        <v>0</v>
      </c>
      <c r="K995" s="89">
        <v>0</v>
      </c>
      <c r="L995" s="89">
        <v>0</v>
      </c>
      <c r="M995" s="89">
        <v>0</v>
      </c>
      <c r="N995" s="35">
        <v>0</v>
      </c>
      <c r="O995" s="35">
        <v>0</v>
      </c>
      <c r="P995" s="35">
        <v>0</v>
      </c>
      <c r="Q995" s="41">
        <f t="shared" si="906"/>
        <v>0</v>
      </c>
      <c r="R995" s="89"/>
      <c r="S995" s="89">
        <f t="shared" si="907"/>
        <v>0</v>
      </c>
      <c r="T995" s="89">
        <f t="shared" si="908"/>
        <v>0</v>
      </c>
      <c r="U995" s="89">
        <f t="shared" si="909"/>
        <v>0</v>
      </c>
    </row>
    <row r="996" spans="2:29" x14ac:dyDescent="0.25">
      <c r="B996" s="83">
        <v>970</v>
      </c>
      <c r="C996" s="36" t="s">
        <v>23</v>
      </c>
      <c r="D996" s="66" t="s">
        <v>203</v>
      </c>
      <c r="E996" s="38" t="s">
        <v>579</v>
      </c>
      <c r="F996" s="12" t="s">
        <v>580</v>
      </c>
      <c r="G996" s="35">
        <v>0</v>
      </c>
      <c r="H996" s="35">
        <v>0</v>
      </c>
      <c r="I996" s="40">
        <v>0</v>
      </c>
      <c r="J996" s="35">
        <v>0</v>
      </c>
      <c r="K996" s="89">
        <v>0</v>
      </c>
      <c r="L996" s="89">
        <v>0</v>
      </c>
      <c r="M996" s="89">
        <v>0</v>
      </c>
      <c r="N996" s="35">
        <v>0</v>
      </c>
      <c r="O996" s="35">
        <v>0</v>
      </c>
      <c r="P996" s="35">
        <v>0</v>
      </c>
      <c r="Q996" s="41">
        <f t="shared" si="906"/>
        <v>0</v>
      </c>
      <c r="R996" s="89"/>
      <c r="S996" s="89">
        <f t="shared" si="907"/>
        <v>0</v>
      </c>
      <c r="T996" s="89">
        <f t="shared" si="908"/>
        <v>0</v>
      </c>
      <c r="U996" s="89">
        <f t="shared" si="909"/>
        <v>0</v>
      </c>
    </row>
    <row r="997" spans="2:29" x14ac:dyDescent="0.25">
      <c r="B997" s="83">
        <v>971</v>
      </c>
      <c r="C997" s="32" t="s">
        <v>7</v>
      </c>
      <c r="D997" s="33" t="s">
        <v>179</v>
      </c>
      <c r="E997" s="30" t="s">
        <v>579</v>
      </c>
      <c r="F997" s="6" t="s">
        <v>580</v>
      </c>
      <c r="G997" s="27">
        <v>0</v>
      </c>
      <c r="H997" s="27">
        <v>0</v>
      </c>
      <c r="I997" s="28">
        <v>5</v>
      </c>
      <c r="J997" s="27">
        <v>0</v>
      </c>
      <c r="K997" s="88">
        <v>0</v>
      </c>
      <c r="L997" s="88">
        <v>0</v>
      </c>
      <c r="M997" s="88">
        <v>0</v>
      </c>
      <c r="N997" s="88">
        <f t="shared" ref="N997:N998" si="910">SUM(L997+M997)</f>
        <v>0</v>
      </c>
      <c r="O997" s="27">
        <v>0</v>
      </c>
      <c r="P997" s="27">
        <v>0</v>
      </c>
      <c r="R997" s="91">
        <v>968</v>
      </c>
      <c r="S997" s="88">
        <f t="shared" ref="S997:S1000" si="911">N997*R997</f>
        <v>0</v>
      </c>
      <c r="T997" s="88">
        <f t="shared" ref="T997:T1000" si="912">O997*R997</f>
        <v>0</v>
      </c>
      <c r="U997" s="88">
        <f t="shared" ref="U997:U1000" si="913">P997*R997</f>
        <v>0</v>
      </c>
    </row>
    <row r="998" spans="2:29" x14ac:dyDescent="0.25">
      <c r="B998" s="83">
        <v>972</v>
      </c>
      <c r="C998" s="110" t="s">
        <v>7</v>
      </c>
      <c r="D998" s="85" t="s">
        <v>38</v>
      </c>
      <c r="E998" s="81" t="s">
        <v>579</v>
      </c>
      <c r="F998" s="87" t="s">
        <v>580</v>
      </c>
      <c r="G998" s="91">
        <v>10</v>
      </c>
      <c r="H998" s="91">
        <v>0</v>
      </c>
      <c r="I998" s="94">
        <v>0</v>
      </c>
      <c r="J998" s="91">
        <v>0</v>
      </c>
      <c r="K998" s="91">
        <v>0</v>
      </c>
      <c r="L998" s="91">
        <v>0</v>
      </c>
      <c r="M998" s="91">
        <v>0</v>
      </c>
      <c r="N998" s="88">
        <f t="shared" si="910"/>
        <v>0</v>
      </c>
      <c r="O998" s="91">
        <v>5</v>
      </c>
      <c r="P998" s="91">
        <v>0</v>
      </c>
      <c r="Q998" s="54"/>
      <c r="R998" s="91">
        <v>780</v>
      </c>
      <c r="S998" s="91">
        <f t="shared" si="911"/>
        <v>0</v>
      </c>
      <c r="T998" s="91">
        <f t="shared" si="912"/>
        <v>3900</v>
      </c>
      <c r="U998" s="91">
        <f t="shared" si="913"/>
        <v>0</v>
      </c>
    </row>
    <row r="999" spans="2:29" x14ac:dyDescent="0.25">
      <c r="B999" s="83">
        <v>973</v>
      </c>
      <c r="C999" s="65" t="s">
        <v>23</v>
      </c>
      <c r="D999" s="66" t="s">
        <v>280</v>
      </c>
      <c r="E999" s="67" t="s">
        <v>579</v>
      </c>
      <c r="F999" s="70" t="s">
        <v>580</v>
      </c>
      <c r="G999" s="89">
        <v>0</v>
      </c>
      <c r="H999" s="89">
        <v>0</v>
      </c>
      <c r="I999" s="93">
        <v>0</v>
      </c>
      <c r="J999" s="89">
        <v>0</v>
      </c>
      <c r="K999" s="89">
        <v>0</v>
      </c>
      <c r="L999" s="89">
        <v>0</v>
      </c>
      <c r="M999" s="89">
        <v>0</v>
      </c>
      <c r="N999" s="89">
        <v>0</v>
      </c>
      <c r="O999" s="89">
        <v>0</v>
      </c>
      <c r="P999" s="89">
        <v>0</v>
      </c>
      <c r="Q999" s="41">
        <f>N999-O999</f>
        <v>0</v>
      </c>
      <c r="R999" s="89"/>
      <c r="S999" s="89">
        <f t="shared" si="911"/>
        <v>0</v>
      </c>
      <c r="T999" s="89">
        <f t="shared" si="912"/>
        <v>0</v>
      </c>
      <c r="U999" s="89">
        <f t="shared" si="913"/>
        <v>0</v>
      </c>
    </row>
    <row r="1000" spans="2:29" x14ac:dyDescent="0.25">
      <c r="B1000" s="83">
        <v>974</v>
      </c>
      <c r="C1000" s="65" t="s">
        <v>7</v>
      </c>
      <c r="D1000" s="66" t="s">
        <v>132</v>
      </c>
      <c r="E1000" s="67" t="s">
        <v>581</v>
      </c>
      <c r="F1000" s="68" t="s">
        <v>582</v>
      </c>
      <c r="G1000" s="89">
        <v>0</v>
      </c>
      <c r="H1000" s="89">
        <v>0</v>
      </c>
      <c r="I1000" s="93">
        <v>0</v>
      </c>
      <c r="J1000" s="89">
        <v>0</v>
      </c>
      <c r="K1000" s="89">
        <v>0</v>
      </c>
      <c r="L1000" s="89">
        <v>0</v>
      </c>
      <c r="M1000" s="89">
        <v>0</v>
      </c>
      <c r="N1000" s="89">
        <v>0</v>
      </c>
      <c r="O1000" s="89">
        <v>0</v>
      </c>
      <c r="P1000" s="89">
        <v>0</v>
      </c>
      <c r="R1000" s="89"/>
      <c r="S1000" s="89">
        <f t="shared" si="911"/>
        <v>0</v>
      </c>
      <c r="T1000" s="89">
        <f t="shared" si="912"/>
        <v>0</v>
      </c>
      <c r="U1000" s="89">
        <f t="shared" si="913"/>
        <v>0</v>
      </c>
    </row>
    <row r="1001" spans="2:29" x14ac:dyDescent="0.25">
      <c r="B1001" s="83">
        <v>975</v>
      </c>
      <c r="C1001" s="7" t="s">
        <v>7</v>
      </c>
      <c r="D1001" s="61" t="s">
        <v>52</v>
      </c>
      <c r="E1001" s="3" t="s">
        <v>581</v>
      </c>
      <c r="F1001" s="57" t="s">
        <v>583</v>
      </c>
      <c r="G1001" s="19"/>
      <c r="H1001" s="21">
        <v>1</v>
      </c>
      <c r="I1001" s="23">
        <v>0</v>
      </c>
      <c r="J1001" s="25">
        <v>0</v>
      </c>
      <c r="K1001" s="88">
        <v>0</v>
      </c>
      <c r="L1001" s="88">
        <v>0</v>
      </c>
      <c r="M1001" s="88">
        <v>0</v>
      </c>
      <c r="N1001" s="88">
        <f t="shared" ref="N1001" si="914">SUM(L1001+M1001)</f>
        <v>0</v>
      </c>
      <c r="O1001" s="27">
        <v>0</v>
      </c>
      <c r="P1001" s="27">
        <v>0</v>
      </c>
      <c r="R1001" s="88">
        <v>2965</v>
      </c>
      <c r="S1001" s="88">
        <f t="shared" ref="S1001:S1004" si="915">N1001*R1001</f>
        <v>0</v>
      </c>
      <c r="T1001" s="88">
        <f t="shared" ref="T1001:T1004" si="916">O1001*R1001</f>
        <v>0</v>
      </c>
      <c r="U1001" s="88">
        <f t="shared" ref="U1001:U1004" si="917">P1001*R1001</f>
        <v>0</v>
      </c>
    </row>
    <row r="1002" spans="2:29" x14ac:dyDescent="0.25">
      <c r="B1002" s="83">
        <v>976</v>
      </c>
      <c r="C1002" s="36" t="s">
        <v>23</v>
      </c>
      <c r="D1002" s="66" t="s">
        <v>280</v>
      </c>
      <c r="E1002" s="38" t="s">
        <v>581</v>
      </c>
      <c r="F1002" s="68" t="s">
        <v>584</v>
      </c>
      <c r="G1002" s="35">
        <v>0</v>
      </c>
      <c r="H1002" s="35">
        <v>0</v>
      </c>
      <c r="I1002" s="40">
        <v>0</v>
      </c>
      <c r="J1002" s="35">
        <v>0</v>
      </c>
      <c r="K1002" s="89">
        <v>0</v>
      </c>
      <c r="L1002" s="89">
        <v>0</v>
      </c>
      <c r="M1002" s="89">
        <v>0</v>
      </c>
      <c r="N1002" s="35">
        <v>0</v>
      </c>
      <c r="O1002" s="35">
        <v>0</v>
      </c>
      <c r="P1002" s="35">
        <v>0</v>
      </c>
      <c r="Q1002" s="41">
        <f t="shared" ref="Q1002:Q1005" si="918">N1002-O1002</f>
        <v>0</v>
      </c>
      <c r="R1002" s="89"/>
      <c r="S1002" s="89">
        <f t="shared" si="915"/>
        <v>0</v>
      </c>
      <c r="T1002" s="89">
        <f t="shared" si="916"/>
        <v>0</v>
      </c>
      <c r="U1002" s="89">
        <f t="shared" si="917"/>
        <v>0</v>
      </c>
    </row>
    <row r="1003" spans="2:29" x14ac:dyDescent="0.25">
      <c r="B1003" s="83">
        <v>977</v>
      </c>
      <c r="C1003" s="65" t="s">
        <v>23</v>
      </c>
      <c r="D1003" s="66" t="s">
        <v>280</v>
      </c>
      <c r="E1003" s="67" t="s">
        <v>581</v>
      </c>
      <c r="F1003" s="68" t="s">
        <v>585</v>
      </c>
      <c r="G1003" s="89">
        <v>0</v>
      </c>
      <c r="H1003" s="89">
        <v>0</v>
      </c>
      <c r="I1003" s="93">
        <v>0</v>
      </c>
      <c r="J1003" s="89">
        <v>0</v>
      </c>
      <c r="K1003" s="89">
        <v>0</v>
      </c>
      <c r="L1003" s="89">
        <v>0</v>
      </c>
      <c r="M1003" s="89">
        <v>0</v>
      </c>
      <c r="N1003" s="89">
        <v>0</v>
      </c>
      <c r="O1003" s="89">
        <v>0</v>
      </c>
      <c r="P1003" s="89">
        <v>0</v>
      </c>
      <c r="Q1003" s="41">
        <f t="shared" si="918"/>
        <v>0</v>
      </c>
      <c r="R1003" s="89"/>
      <c r="S1003" s="89">
        <f t="shared" si="915"/>
        <v>0</v>
      </c>
      <c r="T1003" s="89">
        <f t="shared" si="916"/>
        <v>0</v>
      </c>
      <c r="U1003" s="89">
        <f t="shared" si="917"/>
        <v>0</v>
      </c>
    </row>
    <row r="1004" spans="2:29" x14ac:dyDescent="0.25">
      <c r="B1004" s="83">
        <v>978</v>
      </c>
      <c r="C1004" s="65" t="s">
        <v>23</v>
      </c>
      <c r="D1004" s="66" t="s">
        <v>71</v>
      </c>
      <c r="E1004" s="67" t="s">
        <v>581</v>
      </c>
      <c r="F1004" s="68" t="s">
        <v>586</v>
      </c>
      <c r="G1004" s="89">
        <v>49.5</v>
      </c>
      <c r="H1004" s="89">
        <v>0</v>
      </c>
      <c r="I1004" s="93">
        <v>0</v>
      </c>
      <c r="J1004" s="89">
        <v>0</v>
      </c>
      <c r="K1004" s="89">
        <v>0</v>
      </c>
      <c r="L1004" s="89">
        <v>0</v>
      </c>
      <c r="M1004" s="89">
        <v>0</v>
      </c>
      <c r="N1004" s="89">
        <v>0</v>
      </c>
      <c r="O1004" s="89">
        <v>0</v>
      </c>
      <c r="P1004" s="89">
        <v>0</v>
      </c>
      <c r="Q1004" s="41">
        <f t="shared" si="918"/>
        <v>0</v>
      </c>
      <c r="R1004" s="89"/>
      <c r="S1004" s="89">
        <f t="shared" si="915"/>
        <v>0</v>
      </c>
      <c r="T1004" s="89">
        <f t="shared" si="916"/>
        <v>0</v>
      </c>
      <c r="U1004" s="89">
        <f t="shared" si="917"/>
        <v>0</v>
      </c>
    </row>
    <row r="1005" spans="2:29" x14ac:dyDescent="0.25">
      <c r="B1005" s="83">
        <v>979</v>
      </c>
      <c r="C1005" s="95" t="s">
        <v>23</v>
      </c>
      <c r="D1005" s="96" t="s">
        <v>74</v>
      </c>
      <c r="E1005" s="97" t="s">
        <v>581</v>
      </c>
      <c r="F1005" s="98" t="s">
        <v>588</v>
      </c>
      <c r="G1005" s="99"/>
      <c r="H1005" s="99"/>
      <c r="I1005" s="100"/>
      <c r="J1005" s="99">
        <v>1</v>
      </c>
      <c r="K1005" s="99"/>
      <c r="L1005" s="99"/>
      <c r="M1005" s="99"/>
      <c r="N1005" s="99">
        <f t="shared" ref="N1005:N1011" si="919">SUM(L1005+M1005)</f>
        <v>0</v>
      </c>
      <c r="O1005" s="99">
        <v>1</v>
      </c>
      <c r="P1005" s="99">
        <v>6</v>
      </c>
      <c r="Q1005" s="144">
        <f t="shared" si="918"/>
        <v>-1</v>
      </c>
      <c r="R1005" s="99">
        <v>1416.6666666666667</v>
      </c>
      <c r="S1005" s="99">
        <f t="shared" ref="S1005:S1012" si="920">N1005*R1005</f>
        <v>0</v>
      </c>
      <c r="T1005" s="99">
        <f t="shared" ref="T1005:T1012" si="921">O1005*R1005</f>
        <v>1416.6666666666667</v>
      </c>
      <c r="U1005" s="99">
        <f t="shared" ref="U1005:U1012" si="922">P1005*R1005</f>
        <v>8500</v>
      </c>
      <c r="V1005" s="143" t="s">
        <v>727</v>
      </c>
      <c r="W1005" s="143"/>
      <c r="X1005" s="143"/>
      <c r="Y1005" s="143"/>
      <c r="Z1005" s="143"/>
      <c r="AA1005" s="143"/>
      <c r="AB1005" s="143"/>
      <c r="AC1005" s="143"/>
    </row>
    <row r="1006" spans="2:29" x14ac:dyDescent="0.25">
      <c r="B1006" s="83">
        <v>980</v>
      </c>
      <c r="C1006" s="84" t="s">
        <v>7</v>
      </c>
      <c r="D1006" s="80" t="s">
        <v>38</v>
      </c>
      <c r="E1006" s="81" t="s">
        <v>587</v>
      </c>
      <c r="F1006" s="82" t="s">
        <v>589</v>
      </c>
      <c r="G1006" s="91">
        <v>10</v>
      </c>
      <c r="H1006" s="91">
        <v>0</v>
      </c>
      <c r="I1006" s="94">
        <v>0</v>
      </c>
      <c r="J1006" s="91">
        <v>0</v>
      </c>
      <c r="K1006" s="91">
        <v>0</v>
      </c>
      <c r="L1006" s="91">
        <v>0</v>
      </c>
      <c r="M1006" s="91">
        <v>0</v>
      </c>
      <c r="N1006" s="88">
        <f t="shared" si="919"/>
        <v>0</v>
      </c>
      <c r="O1006" s="91">
        <v>5</v>
      </c>
      <c r="P1006" s="91">
        <v>0</v>
      </c>
      <c r="R1006" s="91">
        <v>1732</v>
      </c>
      <c r="S1006" s="88">
        <f t="shared" si="920"/>
        <v>0</v>
      </c>
      <c r="T1006" s="88">
        <f t="shared" si="921"/>
        <v>8660</v>
      </c>
      <c r="U1006" s="88">
        <f t="shared" si="922"/>
        <v>0</v>
      </c>
    </row>
    <row r="1007" spans="2:29" s="54" customFormat="1" x14ac:dyDescent="0.25">
      <c r="B1007" s="83">
        <v>980</v>
      </c>
      <c r="C1007" s="95" t="s">
        <v>7</v>
      </c>
      <c r="D1007" s="103" t="s">
        <v>38</v>
      </c>
      <c r="E1007" s="97" t="s">
        <v>587</v>
      </c>
      <c r="F1007" s="98" t="s">
        <v>790</v>
      </c>
      <c r="G1007" s="99"/>
      <c r="H1007" s="99"/>
      <c r="I1007" s="100"/>
      <c r="J1007" s="99"/>
      <c r="K1007" s="99"/>
      <c r="L1007" s="99"/>
      <c r="M1007" s="99"/>
      <c r="N1007" s="99">
        <f t="shared" si="919"/>
        <v>0</v>
      </c>
      <c r="O1007" s="99"/>
      <c r="P1007" s="99">
        <v>5</v>
      </c>
      <c r="Q1007" s="143"/>
      <c r="R1007" s="99">
        <v>1732</v>
      </c>
      <c r="S1007" s="99">
        <f t="shared" si="920"/>
        <v>0</v>
      </c>
      <c r="T1007" s="99">
        <f t="shared" si="921"/>
        <v>0</v>
      </c>
      <c r="U1007" s="99">
        <f t="shared" si="922"/>
        <v>8660</v>
      </c>
      <c r="V1007" s="143"/>
      <c r="W1007" s="143"/>
      <c r="X1007" s="143"/>
      <c r="Y1007" s="143"/>
      <c r="Z1007" s="143"/>
      <c r="AA1007" s="143"/>
      <c r="AB1007" s="143"/>
      <c r="AC1007" s="143"/>
    </row>
    <row r="1008" spans="2:29" s="54" customFormat="1" x14ac:dyDescent="0.25">
      <c r="B1008" s="83">
        <v>980</v>
      </c>
      <c r="C1008" s="95" t="s">
        <v>7</v>
      </c>
      <c r="D1008" s="103" t="s">
        <v>85</v>
      </c>
      <c r="E1008" s="97" t="s">
        <v>587</v>
      </c>
      <c r="F1008" s="148" t="s">
        <v>790</v>
      </c>
      <c r="G1008" s="99"/>
      <c r="H1008" s="99"/>
      <c r="I1008" s="100"/>
      <c r="J1008" s="99"/>
      <c r="K1008" s="99"/>
      <c r="L1008" s="99"/>
      <c r="M1008" s="99"/>
      <c r="N1008" s="99">
        <f t="shared" si="919"/>
        <v>0</v>
      </c>
      <c r="O1008" s="99"/>
      <c r="P1008" s="99">
        <v>1</v>
      </c>
      <c r="Q1008" s="143"/>
      <c r="R1008" s="99">
        <v>1732</v>
      </c>
      <c r="S1008" s="99">
        <f t="shared" si="920"/>
        <v>0</v>
      </c>
      <c r="T1008" s="99">
        <f t="shared" si="921"/>
        <v>0</v>
      </c>
      <c r="U1008" s="99">
        <f t="shared" si="922"/>
        <v>1732</v>
      </c>
      <c r="V1008" s="143"/>
      <c r="W1008" s="143"/>
      <c r="X1008" s="143"/>
      <c r="Y1008" s="143"/>
      <c r="Z1008" s="143"/>
      <c r="AA1008" s="143"/>
      <c r="AB1008" s="143"/>
      <c r="AC1008" s="143"/>
    </row>
    <row r="1009" spans="2:29" s="54" customFormat="1" x14ac:dyDescent="0.25">
      <c r="B1009" s="83">
        <v>980</v>
      </c>
      <c r="C1009" s="95" t="s">
        <v>7</v>
      </c>
      <c r="D1009" s="103" t="s">
        <v>63</v>
      </c>
      <c r="E1009" s="97" t="s">
        <v>587</v>
      </c>
      <c r="F1009" s="148" t="s">
        <v>790</v>
      </c>
      <c r="G1009" s="99"/>
      <c r="H1009" s="99"/>
      <c r="I1009" s="100"/>
      <c r="J1009" s="99"/>
      <c r="K1009" s="99"/>
      <c r="L1009" s="99"/>
      <c r="M1009" s="99"/>
      <c r="N1009" s="99">
        <f t="shared" si="919"/>
        <v>0</v>
      </c>
      <c r="O1009" s="99"/>
      <c r="P1009" s="99">
        <v>5</v>
      </c>
      <c r="Q1009" s="143"/>
      <c r="R1009" s="99">
        <v>1732</v>
      </c>
      <c r="S1009" s="99">
        <f t="shared" si="920"/>
        <v>0</v>
      </c>
      <c r="T1009" s="99">
        <f t="shared" si="921"/>
        <v>0</v>
      </c>
      <c r="U1009" s="99">
        <f t="shared" si="922"/>
        <v>8660</v>
      </c>
      <c r="V1009" s="143"/>
      <c r="W1009" s="143"/>
      <c r="X1009" s="143"/>
      <c r="Y1009" s="143"/>
      <c r="Z1009" s="143"/>
      <c r="AA1009" s="143"/>
      <c r="AB1009" s="143"/>
      <c r="AC1009" s="143"/>
    </row>
    <row r="1010" spans="2:29" x14ac:dyDescent="0.25">
      <c r="B1010" s="83">
        <v>981</v>
      </c>
      <c r="C1010" s="110" t="s">
        <v>7</v>
      </c>
      <c r="D1010" s="80" t="s">
        <v>65</v>
      </c>
      <c r="E1010" s="81" t="s">
        <v>587</v>
      </c>
      <c r="F1010" s="82" t="s">
        <v>589</v>
      </c>
      <c r="G1010" s="91">
        <v>0</v>
      </c>
      <c r="H1010" s="91">
        <v>5</v>
      </c>
      <c r="I1010" s="94">
        <v>0</v>
      </c>
      <c r="J1010" s="91">
        <v>0</v>
      </c>
      <c r="K1010" s="91">
        <v>0</v>
      </c>
      <c r="L1010" s="91">
        <v>0</v>
      </c>
      <c r="M1010" s="91">
        <v>0</v>
      </c>
      <c r="N1010" s="88">
        <f t="shared" si="919"/>
        <v>0</v>
      </c>
      <c r="O1010" s="91">
        <v>0</v>
      </c>
      <c r="P1010" s="91">
        <v>0</v>
      </c>
      <c r="Q1010" s="54"/>
      <c r="R1010" s="91">
        <v>1925</v>
      </c>
      <c r="S1010" s="91">
        <f t="shared" si="920"/>
        <v>0</v>
      </c>
      <c r="T1010" s="91">
        <f t="shared" si="921"/>
        <v>0</v>
      </c>
      <c r="U1010" s="91">
        <f t="shared" si="922"/>
        <v>0</v>
      </c>
    </row>
    <row r="1011" spans="2:29" x14ac:dyDescent="0.25">
      <c r="B1011" s="83">
        <v>982</v>
      </c>
      <c r="C1011" s="59" t="s">
        <v>7</v>
      </c>
      <c r="D1011" s="63" t="s">
        <v>590</v>
      </c>
      <c r="E1011" s="55" t="s">
        <v>587</v>
      </c>
      <c r="F1011" s="57" t="s">
        <v>589</v>
      </c>
      <c r="G1011" s="88"/>
      <c r="H1011" s="88">
        <v>0</v>
      </c>
      <c r="I1011" s="92">
        <v>35</v>
      </c>
      <c r="J1011" s="88">
        <v>0</v>
      </c>
      <c r="K1011" s="88">
        <v>0</v>
      </c>
      <c r="L1011" s="88">
        <v>0</v>
      </c>
      <c r="M1011" s="88">
        <v>0</v>
      </c>
      <c r="N1011" s="88">
        <f t="shared" si="919"/>
        <v>0</v>
      </c>
      <c r="O1011" s="88">
        <v>0</v>
      </c>
      <c r="P1011" s="88">
        <v>0</v>
      </c>
      <c r="R1011" s="91">
        <v>3180</v>
      </c>
      <c r="S1011" s="88">
        <f t="shared" si="920"/>
        <v>0</v>
      </c>
      <c r="T1011" s="88">
        <f t="shared" si="921"/>
        <v>0</v>
      </c>
      <c r="U1011" s="88">
        <f t="shared" si="922"/>
        <v>0</v>
      </c>
    </row>
    <row r="1012" spans="2:29" x14ac:dyDescent="0.25">
      <c r="B1012" s="83">
        <v>983</v>
      </c>
      <c r="C1012" s="65" t="s">
        <v>7</v>
      </c>
      <c r="D1012" s="73" t="s">
        <v>52</v>
      </c>
      <c r="E1012" s="67" t="s">
        <v>581</v>
      </c>
      <c r="F1012" s="68" t="s">
        <v>591</v>
      </c>
      <c r="G1012" s="89">
        <v>0</v>
      </c>
      <c r="H1012" s="89">
        <v>0</v>
      </c>
      <c r="I1012" s="93">
        <v>0</v>
      </c>
      <c r="J1012" s="89">
        <v>0</v>
      </c>
      <c r="K1012" s="89">
        <v>0</v>
      </c>
      <c r="L1012" s="89">
        <v>0</v>
      </c>
      <c r="M1012" s="89">
        <v>0</v>
      </c>
      <c r="N1012" s="89">
        <v>0</v>
      </c>
      <c r="O1012" s="89">
        <v>0</v>
      </c>
      <c r="P1012" s="89">
        <v>0</v>
      </c>
      <c r="R1012" s="89"/>
      <c r="S1012" s="89">
        <f t="shared" si="920"/>
        <v>0</v>
      </c>
      <c r="T1012" s="89">
        <f t="shared" si="921"/>
        <v>0</v>
      </c>
      <c r="U1012" s="89">
        <f t="shared" si="922"/>
        <v>0</v>
      </c>
    </row>
    <row r="1013" spans="2:29" x14ac:dyDescent="0.25">
      <c r="B1013" s="83">
        <v>984</v>
      </c>
      <c r="C1013" s="95" t="s">
        <v>7</v>
      </c>
      <c r="D1013" s="96" t="s">
        <v>590</v>
      </c>
      <c r="E1013" s="97" t="s">
        <v>587</v>
      </c>
      <c r="F1013" s="98" t="s">
        <v>592</v>
      </c>
      <c r="G1013" s="99"/>
      <c r="H1013" s="99">
        <v>16</v>
      </c>
      <c r="I1013" s="100">
        <v>25</v>
      </c>
      <c r="J1013" s="99">
        <v>25</v>
      </c>
      <c r="K1013" s="99"/>
      <c r="L1013" s="99"/>
      <c r="M1013" s="99"/>
      <c r="N1013" s="99">
        <f t="shared" ref="N1013:N1014" si="923">SUM(L1013+M1013)</f>
        <v>0</v>
      </c>
      <c r="O1013" s="99">
        <v>30</v>
      </c>
      <c r="P1013" s="99">
        <v>20</v>
      </c>
      <c r="Q1013" s="143"/>
      <c r="R1013" s="99">
        <v>4600</v>
      </c>
      <c r="S1013" s="99">
        <f t="shared" ref="S1013:S1016" si="924">N1013*R1013</f>
        <v>0</v>
      </c>
      <c r="T1013" s="99">
        <f t="shared" ref="T1013:T1016" si="925">O1013*R1013</f>
        <v>138000</v>
      </c>
      <c r="U1013" s="99">
        <f t="shared" ref="U1013:U1016" si="926">P1013*R1013</f>
        <v>92000</v>
      </c>
      <c r="V1013" s="143"/>
      <c r="W1013" s="143"/>
      <c r="X1013" s="143"/>
      <c r="Y1013" s="143"/>
      <c r="Z1013" s="143"/>
      <c r="AA1013" s="143"/>
      <c r="AB1013" s="143"/>
      <c r="AC1013" s="143"/>
    </row>
    <row r="1014" spans="2:29" x14ac:dyDescent="0.25">
      <c r="B1014" s="83">
        <v>985</v>
      </c>
      <c r="C1014" s="32" t="s">
        <v>7</v>
      </c>
      <c r="D1014" s="33" t="s">
        <v>65</v>
      </c>
      <c r="E1014" s="30" t="s">
        <v>587</v>
      </c>
      <c r="F1014" s="31" t="s">
        <v>592</v>
      </c>
      <c r="G1014" s="27"/>
      <c r="H1014" s="27">
        <v>5</v>
      </c>
      <c r="I1014" s="28">
        <v>0</v>
      </c>
      <c r="J1014" s="27">
        <v>0</v>
      </c>
      <c r="K1014" s="88">
        <v>0</v>
      </c>
      <c r="L1014" s="88">
        <v>0</v>
      </c>
      <c r="M1014" s="88">
        <v>0</v>
      </c>
      <c r="N1014" s="88">
        <f t="shared" si="923"/>
        <v>0</v>
      </c>
      <c r="O1014" s="27">
        <v>0</v>
      </c>
      <c r="P1014" s="27">
        <v>0</v>
      </c>
      <c r="R1014" s="88">
        <v>4220</v>
      </c>
      <c r="S1014" s="88">
        <f t="shared" si="924"/>
        <v>0</v>
      </c>
      <c r="T1014" s="88">
        <f t="shared" si="925"/>
        <v>0</v>
      </c>
      <c r="U1014" s="88">
        <f t="shared" si="926"/>
        <v>0</v>
      </c>
    </row>
    <row r="1015" spans="2:29" x14ac:dyDescent="0.25">
      <c r="B1015" s="83">
        <v>986</v>
      </c>
      <c r="C1015" s="36" t="s">
        <v>17</v>
      </c>
      <c r="D1015" s="66" t="s">
        <v>593</v>
      </c>
      <c r="E1015" s="38" t="s">
        <v>594</v>
      </c>
      <c r="F1015" s="39" t="s">
        <v>595</v>
      </c>
      <c r="G1015" s="35">
        <v>0</v>
      </c>
      <c r="H1015" s="35">
        <v>0</v>
      </c>
      <c r="I1015" s="40">
        <v>0</v>
      </c>
      <c r="J1015" s="35">
        <v>0</v>
      </c>
      <c r="K1015" s="89">
        <v>0</v>
      </c>
      <c r="L1015" s="89">
        <v>0</v>
      </c>
      <c r="M1015" s="89">
        <v>0</v>
      </c>
      <c r="N1015" s="35">
        <v>0</v>
      </c>
      <c r="O1015" s="35">
        <v>0</v>
      </c>
      <c r="P1015" s="35">
        <v>0</v>
      </c>
      <c r="R1015" s="89"/>
      <c r="S1015" s="89">
        <f t="shared" si="924"/>
        <v>0</v>
      </c>
      <c r="T1015" s="89">
        <f t="shared" si="925"/>
        <v>0</v>
      </c>
      <c r="U1015" s="89">
        <f t="shared" si="926"/>
        <v>0</v>
      </c>
    </row>
    <row r="1016" spans="2:29" x14ac:dyDescent="0.25">
      <c r="B1016" s="83">
        <v>987</v>
      </c>
      <c r="C1016" s="65" t="s">
        <v>17</v>
      </c>
      <c r="D1016" s="66" t="s">
        <v>593</v>
      </c>
      <c r="E1016" s="67" t="s">
        <v>594</v>
      </c>
      <c r="F1016" s="70" t="s">
        <v>596</v>
      </c>
      <c r="G1016" s="89">
        <v>0</v>
      </c>
      <c r="H1016" s="89">
        <v>0</v>
      </c>
      <c r="I1016" s="93">
        <v>0</v>
      </c>
      <c r="J1016" s="89">
        <v>0</v>
      </c>
      <c r="K1016" s="89">
        <v>0</v>
      </c>
      <c r="L1016" s="89">
        <v>0</v>
      </c>
      <c r="M1016" s="89">
        <v>0</v>
      </c>
      <c r="N1016" s="89">
        <v>0</v>
      </c>
      <c r="O1016" s="89">
        <v>0</v>
      </c>
      <c r="P1016" s="89">
        <v>0</v>
      </c>
      <c r="R1016" s="89"/>
      <c r="S1016" s="89">
        <f t="shared" si="924"/>
        <v>0</v>
      </c>
      <c r="T1016" s="89">
        <f t="shared" si="925"/>
        <v>0</v>
      </c>
      <c r="U1016" s="89">
        <f t="shared" si="926"/>
        <v>0</v>
      </c>
    </row>
    <row r="1017" spans="2:29" x14ac:dyDescent="0.25">
      <c r="B1017" s="83">
        <v>988</v>
      </c>
      <c r="C1017" s="32" t="s">
        <v>7</v>
      </c>
      <c r="D1017" s="61" t="s">
        <v>38</v>
      </c>
      <c r="E1017" s="30" t="s">
        <v>594</v>
      </c>
      <c r="F1017" s="31" t="s">
        <v>597</v>
      </c>
      <c r="G1017" s="27">
        <v>40</v>
      </c>
      <c r="H1017" s="27">
        <v>10</v>
      </c>
      <c r="I1017" s="28">
        <v>0</v>
      </c>
      <c r="J1017" s="27">
        <v>5</v>
      </c>
      <c r="K1017" s="88">
        <v>0</v>
      </c>
      <c r="L1017" s="88">
        <v>0</v>
      </c>
      <c r="M1017" s="88">
        <v>0</v>
      </c>
      <c r="N1017" s="88">
        <f t="shared" ref="N1017" si="927">SUM(L1017+M1017)</f>
        <v>0</v>
      </c>
      <c r="O1017" s="27">
        <v>10</v>
      </c>
      <c r="P1017" s="27">
        <v>5</v>
      </c>
      <c r="R1017" s="88">
        <v>1732</v>
      </c>
      <c r="S1017" s="88">
        <f t="shared" ref="S1017:S1022" si="928">N1017*R1017</f>
        <v>0</v>
      </c>
      <c r="T1017" s="88">
        <f t="shared" ref="T1017:T1022" si="929">O1017*R1017</f>
        <v>17320</v>
      </c>
      <c r="U1017" s="88">
        <f t="shared" ref="U1017:U1022" si="930">P1017*R1017</f>
        <v>8660</v>
      </c>
    </row>
    <row r="1018" spans="2:29" x14ac:dyDescent="0.25">
      <c r="B1018" s="83">
        <v>989</v>
      </c>
      <c r="C1018" s="36" t="s">
        <v>17</v>
      </c>
      <c r="D1018" s="66" t="s">
        <v>593</v>
      </c>
      <c r="E1018" s="38" t="s">
        <v>594</v>
      </c>
      <c r="F1018" s="39" t="s">
        <v>598</v>
      </c>
      <c r="G1018" s="35">
        <v>0</v>
      </c>
      <c r="H1018" s="35">
        <v>0</v>
      </c>
      <c r="I1018" s="40">
        <v>0</v>
      </c>
      <c r="J1018" s="35">
        <v>0</v>
      </c>
      <c r="K1018" s="89">
        <v>0</v>
      </c>
      <c r="L1018" s="89">
        <v>0</v>
      </c>
      <c r="M1018" s="89">
        <v>0</v>
      </c>
      <c r="N1018" s="35">
        <v>0</v>
      </c>
      <c r="O1018" s="35">
        <v>0</v>
      </c>
      <c r="P1018" s="35">
        <v>0</v>
      </c>
      <c r="R1018" s="89"/>
      <c r="S1018" s="89">
        <f t="shared" si="928"/>
        <v>0</v>
      </c>
      <c r="T1018" s="89">
        <f t="shared" si="929"/>
        <v>0</v>
      </c>
      <c r="U1018" s="89">
        <f t="shared" si="930"/>
        <v>0</v>
      </c>
    </row>
    <row r="1019" spans="2:29" x14ac:dyDescent="0.25">
      <c r="B1019" s="83">
        <v>990</v>
      </c>
      <c r="C1019" s="36" t="s">
        <v>23</v>
      </c>
      <c r="D1019" s="37" t="s">
        <v>255</v>
      </c>
      <c r="E1019" s="38" t="s">
        <v>599</v>
      </c>
      <c r="F1019" s="68" t="s">
        <v>600</v>
      </c>
      <c r="G1019" s="35">
        <v>0</v>
      </c>
      <c r="H1019" s="35">
        <v>0</v>
      </c>
      <c r="I1019" s="40">
        <v>0</v>
      </c>
      <c r="J1019" s="35">
        <v>0</v>
      </c>
      <c r="K1019" s="89">
        <v>0</v>
      </c>
      <c r="L1019" s="89">
        <v>0</v>
      </c>
      <c r="M1019" s="89">
        <v>0</v>
      </c>
      <c r="N1019" s="35">
        <v>0</v>
      </c>
      <c r="O1019" s="35">
        <v>0</v>
      </c>
      <c r="P1019" s="35">
        <v>0</v>
      </c>
      <c r="Q1019" s="41">
        <f>N1019-O1019</f>
        <v>0</v>
      </c>
      <c r="R1019" s="89"/>
      <c r="S1019" s="89">
        <f t="shared" si="928"/>
        <v>0</v>
      </c>
      <c r="T1019" s="89">
        <f t="shared" si="929"/>
        <v>0</v>
      </c>
      <c r="U1019" s="89">
        <f t="shared" si="930"/>
        <v>0</v>
      </c>
    </row>
    <row r="1020" spans="2:29" x14ac:dyDescent="0.25">
      <c r="B1020" s="83">
        <v>991</v>
      </c>
      <c r="C1020" s="36" t="s">
        <v>7</v>
      </c>
      <c r="D1020" s="66" t="s">
        <v>38</v>
      </c>
      <c r="E1020" s="38" t="s">
        <v>599</v>
      </c>
      <c r="F1020" s="39" t="s">
        <v>600</v>
      </c>
      <c r="G1020" s="35">
        <v>10</v>
      </c>
      <c r="H1020" s="35">
        <v>0</v>
      </c>
      <c r="I1020" s="40">
        <v>0</v>
      </c>
      <c r="J1020" s="35">
        <v>0</v>
      </c>
      <c r="K1020" s="89">
        <v>0</v>
      </c>
      <c r="L1020" s="89">
        <v>0</v>
      </c>
      <c r="M1020" s="89">
        <v>0</v>
      </c>
      <c r="N1020" s="35">
        <v>0</v>
      </c>
      <c r="O1020" s="35">
        <v>0</v>
      </c>
      <c r="P1020" s="35">
        <v>0</v>
      </c>
      <c r="R1020" s="89"/>
      <c r="S1020" s="89">
        <f t="shared" si="928"/>
        <v>0</v>
      </c>
      <c r="T1020" s="89">
        <f t="shared" si="929"/>
        <v>0</v>
      </c>
      <c r="U1020" s="89">
        <f t="shared" si="930"/>
        <v>0</v>
      </c>
    </row>
    <row r="1021" spans="2:29" x14ac:dyDescent="0.25">
      <c r="B1021" s="83">
        <v>992</v>
      </c>
      <c r="C1021" s="65" t="s">
        <v>23</v>
      </c>
      <c r="D1021" s="66" t="s">
        <v>97</v>
      </c>
      <c r="E1021" s="67" t="s">
        <v>599</v>
      </c>
      <c r="F1021" s="76" t="s">
        <v>600</v>
      </c>
      <c r="G1021" s="89">
        <v>25</v>
      </c>
      <c r="H1021" s="89">
        <v>0</v>
      </c>
      <c r="I1021" s="93">
        <v>0</v>
      </c>
      <c r="J1021" s="89">
        <v>0</v>
      </c>
      <c r="K1021" s="89">
        <v>0</v>
      </c>
      <c r="L1021" s="89">
        <v>0</v>
      </c>
      <c r="M1021" s="89">
        <v>0</v>
      </c>
      <c r="N1021" s="89">
        <v>0</v>
      </c>
      <c r="O1021" s="89">
        <v>0</v>
      </c>
      <c r="P1021" s="89">
        <v>0</v>
      </c>
      <c r="Q1021" s="41">
        <f t="shared" ref="Q1021:Q1023" si="931">N1021-O1021</f>
        <v>0</v>
      </c>
      <c r="R1021" s="89"/>
      <c r="S1021" s="89">
        <f t="shared" si="928"/>
        <v>0</v>
      </c>
      <c r="T1021" s="89">
        <f t="shared" si="929"/>
        <v>0</v>
      </c>
      <c r="U1021" s="89">
        <f t="shared" si="930"/>
        <v>0</v>
      </c>
    </row>
    <row r="1022" spans="2:29" x14ac:dyDescent="0.25">
      <c r="B1022" s="83">
        <v>993</v>
      </c>
      <c r="C1022" s="65" t="s">
        <v>23</v>
      </c>
      <c r="D1022" s="66" t="s">
        <v>71</v>
      </c>
      <c r="E1022" s="67" t="s">
        <v>599</v>
      </c>
      <c r="F1022" s="68" t="s">
        <v>600</v>
      </c>
      <c r="G1022" s="89">
        <v>0</v>
      </c>
      <c r="H1022" s="89">
        <v>0</v>
      </c>
      <c r="I1022" s="93">
        <v>0</v>
      </c>
      <c r="J1022" s="89">
        <v>0</v>
      </c>
      <c r="K1022" s="89">
        <v>0</v>
      </c>
      <c r="L1022" s="89">
        <v>0</v>
      </c>
      <c r="M1022" s="89">
        <v>0</v>
      </c>
      <c r="N1022" s="89">
        <v>0</v>
      </c>
      <c r="O1022" s="89">
        <v>0</v>
      </c>
      <c r="P1022" s="89">
        <v>0</v>
      </c>
      <c r="Q1022" s="41">
        <f t="shared" si="931"/>
        <v>0</v>
      </c>
      <c r="R1022" s="89"/>
      <c r="S1022" s="89">
        <f t="shared" si="928"/>
        <v>0</v>
      </c>
      <c r="T1022" s="89">
        <f t="shared" si="929"/>
        <v>0</v>
      </c>
      <c r="U1022" s="89">
        <f t="shared" si="930"/>
        <v>0</v>
      </c>
    </row>
    <row r="1023" spans="2:29" ht="23.25" x14ac:dyDescent="0.25">
      <c r="B1023" s="83">
        <v>994</v>
      </c>
      <c r="C1023" s="95" t="s">
        <v>23</v>
      </c>
      <c r="D1023" s="96" t="s">
        <v>97</v>
      </c>
      <c r="E1023" s="97" t="s">
        <v>601</v>
      </c>
      <c r="F1023" s="98" t="s">
        <v>602</v>
      </c>
      <c r="G1023" s="99"/>
      <c r="H1023" s="99"/>
      <c r="I1023" s="100"/>
      <c r="J1023" s="99">
        <v>0</v>
      </c>
      <c r="K1023" s="99"/>
      <c r="L1023" s="99"/>
      <c r="M1023" s="99"/>
      <c r="N1023" s="99">
        <f t="shared" ref="N1023:N1037" si="932">SUM(L1023+M1023)</f>
        <v>0</v>
      </c>
      <c r="O1023" s="99"/>
      <c r="P1023" s="99">
        <v>25</v>
      </c>
      <c r="Q1023" s="144">
        <f t="shared" si="931"/>
        <v>0</v>
      </c>
      <c r="R1023" s="99">
        <v>210</v>
      </c>
      <c r="S1023" s="99">
        <f t="shared" ref="S1023:S1040" si="933">N1023*R1023</f>
        <v>0</v>
      </c>
      <c r="T1023" s="99">
        <f t="shared" ref="T1023:T1040" si="934">O1023*R1023</f>
        <v>0</v>
      </c>
      <c r="U1023" s="99">
        <f t="shared" ref="U1023:U1040" si="935">P1023*R1023</f>
        <v>5250</v>
      </c>
      <c r="V1023" s="143" t="s">
        <v>727</v>
      </c>
      <c r="W1023" s="143"/>
      <c r="X1023" s="143"/>
      <c r="Y1023" s="143"/>
      <c r="Z1023" s="143"/>
      <c r="AA1023" s="143"/>
      <c r="AB1023" s="143"/>
      <c r="AC1023" s="143"/>
    </row>
    <row r="1024" spans="2:29" x14ac:dyDescent="0.25">
      <c r="B1024" s="83">
        <v>995</v>
      </c>
      <c r="C1024" s="59" t="s">
        <v>7</v>
      </c>
      <c r="D1024" s="61" t="s">
        <v>544</v>
      </c>
      <c r="E1024" s="55" t="s">
        <v>601</v>
      </c>
      <c r="F1024" s="58" t="s">
        <v>603</v>
      </c>
      <c r="G1024" s="88"/>
      <c r="H1024" s="88"/>
      <c r="I1024" s="92">
        <v>4</v>
      </c>
      <c r="J1024" s="88">
        <v>0</v>
      </c>
      <c r="K1024" s="88">
        <v>0</v>
      </c>
      <c r="L1024" s="88">
        <v>0</v>
      </c>
      <c r="M1024" s="88">
        <v>0</v>
      </c>
      <c r="N1024" s="88">
        <f t="shared" si="932"/>
        <v>0</v>
      </c>
      <c r="O1024" s="88">
        <v>0</v>
      </c>
      <c r="P1024" s="88">
        <v>0</v>
      </c>
      <c r="R1024" s="88">
        <v>890</v>
      </c>
      <c r="S1024" s="88">
        <f t="shared" si="933"/>
        <v>0</v>
      </c>
      <c r="T1024" s="88">
        <f t="shared" si="934"/>
        <v>0</v>
      </c>
      <c r="U1024" s="88">
        <f t="shared" si="935"/>
        <v>0</v>
      </c>
    </row>
    <row r="1025" spans="2:29" x14ac:dyDescent="0.25">
      <c r="B1025" s="83">
        <v>996</v>
      </c>
      <c r="C1025" s="95" t="s">
        <v>7</v>
      </c>
      <c r="D1025" s="96" t="s">
        <v>43</v>
      </c>
      <c r="E1025" s="97" t="s">
        <v>601</v>
      </c>
      <c r="F1025" s="104" t="s">
        <v>604</v>
      </c>
      <c r="G1025" s="99"/>
      <c r="H1025" s="99"/>
      <c r="I1025" s="100"/>
      <c r="J1025" s="99">
        <v>0</v>
      </c>
      <c r="K1025" s="99"/>
      <c r="L1025" s="99"/>
      <c r="M1025" s="99"/>
      <c r="N1025" s="99">
        <f t="shared" si="932"/>
        <v>0</v>
      </c>
      <c r="O1025" s="99"/>
      <c r="P1025" s="99">
        <v>75</v>
      </c>
      <c r="Q1025" s="143"/>
      <c r="R1025" s="99">
        <v>324</v>
      </c>
      <c r="S1025" s="99">
        <f t="shared" si="933"/>
        <v>0</v>
      </c>
      <c r="T1025" s="99">
        <f t="shared" si="934"/>
        <v>0</v>
      </c>
      <c r="U1025" s="99">
        <f t="shared" si="935"/>
        <v>24300</v>
      </c>
      <c r="V1025" s="143"/>
      <c r="W1025" s="143"/>
      <c r="X1025" s="143"/>
      <c r="Y1025" s="143"/>
      <c r="Z1025" s="143"/>
      <c r="AA1025" s="143"/>
      <c r="AB1025" s="143"/>
      <c r="AC1025" s="143"/>
    </row>
    <row r="1026" spans="2:29" x14ac:dyDescent="0.25">
      <c r="B1026" s="83">
        <v>997</v>
      </c>
      <c r="C1026" s="95" t="s">
        <v>7</v>
      </c>
      <c r="D1026" s="96" t="s">
        <v>605</v>
      </c>
      <c r="E1026" s="97" t="s">
        <v>601</v>
      </c>
      <c r="F1026" s="104" t="s">
        <v>604</v>
      </c>
      <c r="G1026" s="99"/>
      <c r="H1026" s="99"/>
      <c r="I1026" s="100"/>
      <c r="J1026" s="99">
        <v>0</v>
      </c>
      <c r="K1026" s="99"/>
      <c r="L1026" s="99"/>
      <c r="M1026" s="99"/>
      <c r="N1026" s="99">
        <f t="shared" si="932"/>
        <v>0</v>
      </c>
      <c r="O1026" s="99"/>
      <c r="P1026" s="99">
        <v>50</v>
      </c>
      <c r="Q1026" s="143"/>
      <c r="R1026" s="99">
        <v>324</v>
      </c>
      <c r="S1026" s="99">
        <f t="shared" si="933"/>
        <v>0</v>
      </c>
      <c r="T1026" s="99">
        <f t="shared" si="934"/>
        <v>0</v>
      </c>
      <c r="U1026" s="99">
        <f t="shared" si="935"/>
        <v>16200</v>
      </c>
      <c r="V1026" s="143"/>
      <c r="W1026" s="143"/>
      <c r="X1026" s="143"/>
      <c r="Y1026" s="143"/>
      <c r="Z1026" s="143"/>
      <c r="AA1026" s="143"/>
      <c r="AB1026" s="143"/>
      <c r="AC1026" s="143"/>
    </row>
    <row r="1027" spans="2:29" s="54" customFormat="1" x14ac:dyDescent="0.25">
      <c r="B1027" s="83">
        <v>997</v>
      </c>
      <c r="C1027" s="95" t="s">
        <v>7</v>
      </c>
      <c r="D1027" s="96" t="s">
        <v>605</v>
      </c>
      <c r="E1027" s="97" t="s">
        <v>601</v>
      </c>
      <c r="F1027" s="104" t="s">
        <v>768</v>
      </c>
      <c r="G1027" s="99"/>
      <c r="H1027" s="99"/>
      <c r="I1027" s="100"/>
      <c r="J1027" s="99">
        <v>0</v>
      </c>
      <c r="K1027" s="99">
        <v>0</v>
      </c>
      <c r="L1027" s="99">
        <v>0</v>
      </c>
      <c r="M1027" s="99"/>
      <c r="N1027" s="99">
        <f t="shared" ref="N1027" si="936">SUM(L1027+M1027)</f>
        <v>0</v>
      </c>
      <c r="O1027" s="99"/>
      <c r="P1027" s="99">
        <v>25</v>
      </c>
      <c r="Q1027" s="143"/>
      <c r="R1027" s="99">
        <v>235</v>
      </c>
      <c r="S1027" s="99">
        <f t="shared" ref="S1027" si="937">N1027*R1027</f>
        <v>0</v>
      </c>
      <c r="T1027" s="99">
        <f t="shared" ref="T1027" si="938">O1027*R1027</f>
        <v>0</v>
      </c>
      <c r="U1027" s="99">
        <f t="shared" ref="U1027" si="939">P1027*R1027</f>
        <v>5875</v>
      </c>
      <c r="V1027" s="143"/>
      <c r="W1027" s="143"/>
      <c r="X1027" s="143"/>
      <c r="Y1027" s="143"/>
      <c r="Z1027" s="143"/>
      <c r="AA1027" s="143"/>
      <c r="AB1027" s="143"/>
      <c r="AC1027" s="143"/>
    </row>
    <row r="1028" spans="2:29" x14ac:dyDescent="0.25">
      <c r="B1028" s="83">
        <v>998</v>
      </c>
      <c r="C1028" s="59" t="s">
        <v>7</v>
      </c>
      <c r="D1028" s="61" t="s">
        <v>43</v>
      </c>
      <c r="E1028" s="55" t="s">
        <v>601</v>
      </c>
      <c r="F1028" s="58" t="s">
        <v>606</v>
      </c>
      <c r="G1028" s="88"/>
      <c r="H1028" s="88"/>
      <c r="I1028" s="92"/>
      <c r="J1028" s="88">
        <v>25</v>
      </c>
      <c r="K1028" s="88">
        <v>0</v>
      </c>
      <c r="L1028" s="88">
        <v>0</v>
      </c>
      <c r="M1028" s="88">
        <v>0</v>
      </c>
      <c r="N1028" s="88">
        <f t="shared" si="932"/>
        <v>0</v>
      </c>
      <c r="O1028" s="88">
        <v>50</v>
      </c>
      <c r="P1028" s="88">
        <v>75</v>
      </c>
      <c r="R1028" s="88">
        <v>382</v>
      </c>
      <c r="S1028" s="88">
        <f t="shared" si="933"/>
        <v>0</v>
      </c>
      <c r="T1028" s="88">
        <f t="shared" si="934"/>
        <v>19100</v>
      </c>
      <c r="U1028" s="88">
        <f t="shared" si="935"/>
        <v>28650</v>
      </c>
    </row>
    <row r="1029" spans="2:29" s="54" customFormat="1" x14ac:dyDescent="0.25">
      <c r="B1029" s="83">
        <v>998</v>
      </c>
      <c r="C1029" s="95" t="s">
        <v>7</v>
      </c>
      <c r="D1029" s="96" t="s">
        <v>605</v>
      </c>
      <c r="E1029" s="97" t="s">
        <v>601</v>
      </c>
      <c r="F1029" s="104" t="s">
        <v>766</v>
      </c>
      <c r="G1029" s="99"/>
      <c r="H1029" s="99"/>
      <c r="I1029" s="100"/>
      <c r="J1029" s="99">
        <v>0</v>
      </c>
      <c r="K1029" s="99">
        <v>0</v>
      </c>
      <c r="L1029" s="99">
        <v>0</v>
      </c>
      <c r="M1029" s="99"/>
      <c r="N1029" s="99">
        <f t="shared" si="932"/>
        <v>0</v>
      </c>
      <c r="O1029" s="99"/>
      <c r="P1029" s="99">
        <v>25</v>
      </c>
      <c r="Q1029" s="143"/>
      <c r="R1029" s="99">
        <v>630</v>
      </c>
      <c r="S1029" s="99">
        <f t="shared" si="933"/>
        <v>0</v>
      </c>
      <c r="T1029" s="99">
        <f t="shared" si="934"/>
        <v>0</v>
      </c>
      <c r="U1029" s="99">
        <f t="shared" si="935"/>
        <v>15750</v>
      </c>
      <c r="V1029" s="143"/>
      <c r="W1029" s="143"/>
      <c r="X1029" s="143"/>
      <c r="Y1029" s="143"/>
      <c r="Z1029" s="143"/>
      <c r="AA1029" s="143"/>
      <c r="AB1029" s="143"/>
      <c r="AC1029" s="143"/>
    </row>
    <row r="1030" spans="2:29" s="54" customFormat="1" x14ac:dyDescent="0.25">
      <c r="B1030" s="83">
        <v>998</v>
      </c>
      <c r="C1030" s="95" t="s">
        <v>7</v>
      </c>
      <c r="D1030" s="96" t="s">
        <v>605</v>
      </c>
      <c r="E1030" s="97" t="s">
        <v>601</v>
      </c>
      <c r="F1030" s="104" t="s">
        <v>606</v>
      </c>
      <c r="G1030" s="99"/>
      <c r="H1030" s="99"/>
      <c r="I1030" s="100"/>
      <c r="J1030" s="99">
        <v>0</v>
      </c>
      <c r="K1030" s="99">
        <v>0</v>
      </c>
      <c r="L1030" s="99">
        <v>0</v>
      </c>
      <c r="M1030" s="99"/>
      <c r="N1030" s="99">
        <f t="shared" ref="N1030" si="940">SUM(L1030+M1030)</f>
        <v>0</v>
      </c>
      <c r="O1030" s="99"/>
      <c r="P1030" s="99">
        <v>25</v>
      </c>
      <c r="Q1030" s="143"/>
      <c r="R1030" s="99">
        <v>382</v>
      </c>
      <c r="S1030" s="99">
        <f t="shared" ref="S1030" si="941">N1030*R1030</f>
        <v>0</v>
      </c>
      <c r="T1030" s="99">
        <f t="shared" ref="T1030" si="942">O1030*R1030</f>
        <v>0</v>
      </c>
      <c r="U1030" s="99">
        <f t="shared" ref="U1030" si="943">P1030*R1030</f>
        <v>9550</v>
      </c>
      <c r="V1030" s="143"/>
      <c r="W1030" s="143"/>
      <c r="X1030" s="143"/>
      <c r="Y1030" s="143"/>
      <c r="Z1030" s="143"/>
      <c r="AA1030" s="143"/>
      <c r="AB1030" s="143"/>
      <c r="AC1030" s="143"/>
    </row>
    <row r="1031" spans="2:29" x14ac:dyDescent="0.25">
      <c r="B1031" s="83">
        <v>999</v>
      </c>
      <c r="C1031" s="32" t="s">
        <v>23</v>
      </c>
      <c r="D1031" s="61" t="s">
        <v>137</v>
      </c>
      <c r="E1031" s="30" t="s">
        <v>601</v>
      </c>
      <c r="F1031" s="6" t="s">
        <v>607</v>
      </c>
      <c r="G1031" s="27"/>
      <c r="H1031" s="27"/>
      <c r="I1031" s="28"/>
      <c r="J1031" s="27">
        <v>1</v>
      </c>
      <c r="K1031" s="88">
        <v>0</v>
      </c>
      <c r="L1031" s="88">
        <v>0</v>
      </c>
      <c r="M1031" s="88">
        <v>0</v>
      </c>
      <c r="N1031" s="88">
        <f t="shared" si="932"/>
        <v>0</v>
      </c>
      <c r="O1031" s="27">
        <v>1</v>
      </c>
      <c r="P1031" s="27">
        <v>0</v>
      </c>
      <c r="Q1031" s="41">
        <f t="shared" ref="Q1031:Q1033" si="944">N1031-O1031</f>
        <v>-1</v>
      </c>
      <c r="R1031" s="88">
        <v>460</v>
      </c>
      <c r="S1031" s="88">
        <f t="shared" si="933"/>
        <v>0</v>
      </c>
      <c r="T1031" s="88">
        <f t="shared" si="934"/>
        <v>460</v>
      </c>
      <c r="U1031" s="88">
        <f t="shared" si="935"/>
        <v>0</v>
      </c>
      <c r="V1031" s="1" t="s">
        <v>727</v>
      </c>
    </row>
    <row r="1032" spans="2:29" s="54" customFormat="1" x14ac:dyDescent="0.25">
      <c r="B1032" s="83">
        <v>1000</v>
      </c>
      <c r="C1032" s="95" t="s">
        <v>7</v>
      </c>
      <c r="D1032" s="96" t="s">
        <v>605</v>
      </c>
      <c r="E1032" s="97" t="s">
        <v>601</v>
      </c>
      <c r="F1032" s="104" t="s">
        <v>767</v>
      </c>
      <c r="G1032" s="99"/>
      <c r="H1032" s="99"/>
      <c r="I1032" s="100"/>
      <c r="J1032" s="99">
        <v>0</v>
      </c>
      <c r="K1032" s="99">
        <v>0</v>
      </c>
      <c r="L1032" s="99">
        <v>0</v>
      </c>
      <c r="M1032" s="99"/>
      <c r="N1032" s="99">
        <f t="shared" ref="N1032" si="945">SUM(L1032+M1032)</f>
        <v>0</v>
      </c>
      <c r="O1032" s="99"/>
      <c r="P1032" s="99">
        <v>25</v>
      </c>
      <c r="Q1032" s="144">
        <f t="shared" ref="Q1032" si="946">N1032-O1032</f>
        <v>0</v>
      </c>
      <c r="R1032" s="99">
        <v>356</v>
      </c>
      <c r="S1032" s="99">
        <f t="shared" ref="S1032" si="947">N1032*R1032</f>
        <v>0</v>
      </c>
      <c r="T1032" s="99">
        <f t="shared" ref="T1032" si="948">O1032*R1032</f>
        <v>0</v>
      </c>
      <c r="U1032" s="99">
        <f t="shared" ref="U1032" si="949">P1032*R1032</f>
        <v>8900</v>
      </c>
      <c r="V1032" s="143"/>
      <c r="W1032" s="143"/>
      <c r="X1032" s="143"/>
      <c r="Y1032" s="143"/>
      <c r="Z1032" s="143"/>
      <c r="AA1032" s="143"/>
      <c r="AB1032" s="143"/>
      <c r="AC1032" s="143"/>
    </row>
    <row r="1033" spans="2:29" x14ac:dyDescent="0.25">
      <c r="B1033" s="83">
        <v>1000</v>
      </c>
      <c r="C1033" s="95" t="s">
        <v>23</v>
      </c>
      <c r="D1033" s="96" t="s">
        <v>97</v>
      </c>
      <c r="E1033" s="97" t="s">
        <v>601</v>
      </c>
      <c r="F1033" s="104" t="s">
        <v>608</v>
      </c>
      <c r="G1033" s="99"/>
      <c r="H1033" s="99"/>
      <c r="I1033" s="100"/>
      <c r="J1033" s="99">
        <v>0</v>
      </c>
      <c r="K1033" s="99"/>
      <c r="L1033" s="99"/>
      <c r="M1033" s="99"/>
      <c r="N1033" s="99">
        <f t="shared" si="932"/>
        <v>0</v>
      </c>
      <c r="O1033" s="99"/>
      <c r="P1033" s="99">
        <v>25</v>
      </c>
      <c r="Q1033" s="144">
        <f t="shared" si="944"/>
        <v>0</v>
      </c>
      <c r="R1033" s="99">
        <v>288</v>
      </c>
      <c r="S1033" s="99">
        <f t="shared" si="933"/>
        <v>0</v>
      </c>
      <c r="T1033" s="99">
        <f t="shared" si="934"/>
        <v>0</v>
      </c>
      <c r="U1033" s="99">
        <f t="shared" si="935"/>
        <v>7200</v>
      </c>
      <c r="V1033" s="143" t="s">
        <v>727</v>
      </c>
      <c r="W1033" s="143"/>
      <c r="X1033" s="143"/>
      <c r="Y1033" s="143"/>
      <c r="Z1033" s="143"/>
      <c r="AA1033" s="143"/>
      <c r="AB1033" s="143"/>
      <c r="AC1033" s="143"/>
    </row>
    <row r="1034" spans="2:29" x14ac:dyDescent="0.25">
      <c r="B1034" s="83">
        <v>1001</v>
      </c>
      <c r="C1034" s="59" t="s">
        <v>7</v>
      </c>
      <c r="D1034" s="61" t="s">
        <v>544</v>
      </c>
      <c r="E1034" s="55" t="s">
        <v>601</v>
      </c>
      <c r="F1034" s="58" t="s">
        <v>609</v>
      </c>
      <c r="G1034" s="88"/>
      <c r="H1034" s="88"/>
      <c r="I1034" s="92">
        <v>5</v>
      </c>
      <c r="J1034" s="88">
        <v>0</v>
      </c>
      <c r="K1034" s="88">
        <v>0</v>
      </c>
      <c r="L1034" s="88">
        <v>0</v>
      </c>
      <c r="M1034" s="88">
        <v>0</v>
      </c>
      <c r="N1034" s="88">
        <f t="shared" si="932"/>
        <v>0</v>
      </c>
      <c r="O1034" s="88">
        <v>0</v>
      </c>
      <c r="P1034" s="88">
        <v>0</v>
      </c>
      <c r="R1034" s="88">
        <v>995</v>
      </c>
      <c r="S1034" s="88">
        <f t="shared" si="933"/>
        <v>0</v>
      </c>
      <c r="T1034" s="88">
        <f t="shared" si="934"/>
        <v>0</v>
      </c>
      <c r="U1034" s="88">
        <f t="shared" si="935"/>
        <v>0</v>
      </c>
    </row>
    <row r="1035" spans="2:29" x14ac:dyDescent="0.25">
      <c r="B1035" s="83">
        <v>1002</v>
      </c>
      <c r="C1035" s="95" t="s">
        <v>23</v>
      </c>
      <c r="D1035" s="96" t="s">
        <v>97</v>
      </c>
      <c r="E1035" s="97" t="s">
        <v>601</v>
      </c>
      <c r="F1035" s="104" t="s">
        <v>610</v>
      </c>
      <c r="G1035" s="99"/>
      <c r="H1035" s="99">
        <v>25</v>
      </c>
      <c r="I1035" s="100">
        <v>25</v>
      </c>
      <c r="J1035" s="99">
        <v>0</v>
      </c>
      <c r="K1035" s="99"/>
      <c r="L1035" s="99"/>
      <c r="M1035" s="99"/>
      <c r="N1035" s="99">
        <f t="shared" si="932"/>
        <v>0</v>
      </c>
      <c r="O1035" s="99"/>
      <c r="P1035" s="99">
        <v>50</v>
      </c>
      <c r="Q1035" s="144">
        <f>N1035-O1035</f>
        <v>0</v>
      </c>
      <c r="R1035" s="99">
        <v>188</v>
      </c>
      <c r="S1035" s="99">
        <f t="shared" si="933"/>
        <v>0</v>
      </c>
      <c r="T1035" s="99">
        <f t="shared" si="934"/>
        <v>0</v>
      </c>
      <c r="U1035" s="99">
        <f t="shared" si="935"/>
        <v>9400</v>
      </c>
      <c r="V1035" s="143" t="s">
        <v>727</v>
      </c>
      <c r="W1035" s="143"/>
      <c r="X1035" s="143"/>
      <c r="Y1035" s="143"/>
      <c r="Z1035" s="143"/>
      <c r="AA1035" s="143"/>
      <c r="AB1035" s="143"/>
      <c r="AC1035" s="143"/>
    </row>
    <row r="1036" spans="2:29" s="54" customFormat="1" x14ac:dyDescent="0.25">
      <c r="B1036" s="83">
        <v>1003</v>
      </c>
      <c r="C1036" s="95" t="s">
        <v>7</v>
      </c>
      <c r="D1036" s="96" t="s">
        <v>605</v>
      </c>
      <c r="E1036" s="97" t="s">
        <v>601</v>
      </c>
      <c r="F1036" s="104" t="s">
        <v>769</v>
      </c>
      <c r="G1036" s="99"/>
      <c r="H1036" s="99"/>
      <c r="I1036" s="100"/>
      <c r="J1036" s="99">
        <v>0</v>
      </c>
      <c r="K1036" s="99">
        <v>0</v>
      </c>
      <c r="L1036" s="99">
        <v>0</v>
      </c>
      <c r="M1036" s="99"/>
      <c r="N1036" s="99">
        <f t="shared" ref="N1036" si="950">SUM(L1036+M1036)</f>
        <v>0</v>
      </c>
      <c r="O1036" s="99"/>
      <c r="P1036" s="99">
        <v>25</v>
      </c>
      <c r="Q1036" s="143"/>
      <c r="R1036" s="99">
        <v>120</v>
      </c>
      <c r="S1036" s="99">
        <f t="shared" ref="S1036" si="951">N1036*R1036</f>
        <v>0</v>
      </c>
      <c r="T1036" s="99">
        <f t="shared" ref="T1036" si="952">O1036*R1036</f>
        <v>0</v>
      </c>
      <c r="U1036" s="99">
        <f t="shared" ref="U1036" si="953">P1036*R1036</f>
        <v>3000</v>
      </c>
      <c r="V1036" s="143"/>
      <c r="W1036" s="143"/>
      <c r="X1036" s="143"/>
      <c r="Y1036" s="143"/>
      <c r="Z1036" s="143"/>
      <c r="AA1036" s="143"/>
      <c r="AB1036" s="143"/>
      <c r="AC1036" s="143"/>
    </row>
    <row r="1037" spans="2:29" x14ac:dyDescent="0.25">
      <c r="B1037" s="83">
        <v>1003</v>
      </c>
      <c r="C1037" s="95" t="s">
        <v>7</v>
      </c>
      <c r="D1037" s="96" t="s">
        <v>605</v>
      </c>
      <c r="E1037" s="97" t="s">
        <v>601</v>
      </c>
      <c r="F1037" s="104" t="s">
        <v>611</v>
      </c>
      <c r="G1037" s="99"/>
      <c r="H1037" s="99"/>
      <c r="I1037" s="100"/>
      <c r="J1037" s="99">
        <v>0</v>
      </c>
      <c r="K1037" s="99"/>
      <c r="L1037" s="99"/>
      <c r="M1037" s="99"/>
      <c r="N1037" s="99">
        <f t="shared" si="932"/>
        <v>0</v>
      </c>
      <c r="O1037" s="99"/>
      <c r="P1037" s="99">
        <v>25</v>
      </c>
      <c r="Q1037" s="143"/>
      <c r="R1037" s="99">
        <v>120</v>
      </c>
      <c r="S1037" s="99">
        <f t="shared" si="933"/>
        <v>0</v>
      </c>
      <c r="T1037" s="99">
        <f t="shared" si="934"/>
        <v>0</v>
      </c>
      <c r="U1037" s="99">
        <f t="shared" si="935"/>
        <v>3000</v>
      </c>
      <c r="V1037" s="143"/>
      <c r="W1037" s="143"/>
      <c r="X1037" s="143"/>
      <c r="Y1037" s="143"/>
      <c r="Z1037" s="143"/>
      <c r="AA1037" s="143"/>
      <c r="AB1037" s="143"/>
      <c r="AC1037" s="143"/>
    </row>
    <row r="1038" spans="2:29" x14ac:dyDescent="0.25">
      <c r="B1038" s="83">
        <v>1004</v>
      </c>
      <c r="C1038" s="65" t="s">
        <v>7</v>
      </c>
      <c r="D1038" s="66" t="s">
        <v>612</v>
      </c>
      <c r="E1038" s="67" t="s">
        <v>601</v>
      </c>
      <c r="F1038" s="71" t="s">
        <v>613</v>
      </c>
      <c r="G1038" s="89">
        <v>5</v>
      </c>
      <c r="H1038" s="89">
        <v>0</v>
      </c>
      <c r="I1038" s="93">
        <v>0</v>
      </c>
      <c r="J1038" s="89">
        <v>0</v>
      </c>
      <c r="K1038" s="89">
        <v>0</v>
      </c>
      <c r="L1038" s="89">
        <v>0</v>
      </c>
      <c r="M1038" s="89">
        <v>0</v>
      </c>
      <c r="N1038" s="89">
        <v>0</v>
      </c>
      <c r="O1038" s="89">
        <v>0</v>
      </c>
      <c r="P1038" s="89">
        <v>0</v>
      </c>
      <c r="R1038" s="89"/>
      <c r="S1038" s="89">
        <f t="shared" si="933"/>
        <v>0</v>
      </c>
      <c r="T1038" s="89">
        <f t="shared" si="934"/>
        <v>0</v>
      </c>
      <c r="U1038" s="89">
        <f t="shared" si="935"/>
        <v>0</v>
      </c>
    </row>
    <row r="1039" spans="2:29" x14ac:dyDescent="0.25">
      <c r="B1039" s="83">
        <v>1005</v>
      </c>
      <c r="C1039" s="65" t="s">
        <v>23</v>
      </c>
      <c r="D1039" s="66" t="s">
        <v>240</v>
      </c>
      <c r="E1039" s="67" t="s">
        <v>614</v>
      </c>
      <c r="F1039" s="71" t="s">
        <v>615</v>
      </c>
      <c r="G1039" s="89">
        <v>5</v>
      </c>
      <c r="H1039" s="89">
        <v>0</v>
      </c>
      <c r="I1039" s="93">
        <v>0</v>
      </c>
      <c r="J1039" s="89">
        <v>0</v>
      </c>
      <c r="K1039" s="89">
        <v>0</v>
      </c>
      <c r="L1039" s="89">
        <v>0</v>
      </c>
      <c r="M1039" s="89">
        <v>0</v>
      </c>
      <c r="N1039" s="89">
        <v>0</v>
      </c>
      <c r="O1039" s="89">
        <v>0</v>
      </c>
      <c r="P1039" s="89">
        <v>0</v>
      </c>
      <c r="Q1039" s="41">
        <f t="shared" ref="Q1039:Q1043" si="954">N1039-O1039</f>
        <v>0</v>
      </c>
      <c r="R1039" s="89"/>
      <c r="S1039" s="89">
        <f t="shared" si="933"/>
        <v>0</v>
      </c>
      <c r="T1039" s="89">
        <f t="shared" si="934"/>
        <v>0</v>
      </c>
      <c r="U1039" s="89">
        <f t="shared" si="935"/>
        <v>0</v>
      </c>
    </row>
    <row r="1040" spans="2:29" x14ac:dyDescent="0.25">
      <c r="B1040" s="83">
        <v>1006</v>
      </c>
      <c r="C1040" s="65" t="s">
        <v>23</v>
      </c>
      <c r="D1040" s="66" t="s">
        <v>240</v>
      </c>
      <c r="E1040" s="67" t="s">
        <v>614</v>
      </c>
      <c r="F1040" s="71" t="s">
        <v>616</v>
      </c>
      <c r="G1040" s="89">
        <v>5</v>
      </c>
      <c r="H1040" s="89">
        <v>0</v>
      </c>
      <c r="I1040" s="93">
        <v>0</v>
      </c>
      <c r="J1040" s="89">
        <v>0</v>
      </c>
      <c r="K1040" s="89">
        <v>0</v>
      </c>
      <c r="L1040" s="89">
        <v>0</v>
      </c>
      <c r="M1040" s="89">
        <v>0</v>
      </c>
      <c r="N1040" s="89">
        <v>0</v>
      </c>
      <c r="O1040" s="89">
        <v>0</v>
      </c>
      <c r="P1040" s="89">
        <v>0</v>
      </c>
      <c r="Q1040" s="41">
        <f t="shared" si="954"/>
        <v>0</v>
      </c>
      <c r="R1040" s="89"/>
      <c r="S1040" s="89">
        <f t="shared" si="933"/>
        <v>0</v>
      </c>
      <c r="T1040" s="89">
        <f t="shared" si="934"/>
        <v>0</v>
      </c>
      <c r="U1040" s="89">
        <f t="shared" si="935"/>
        <v>0</v>
      </c>
    </row>
    <row r="1041" spans="2:29" x14ac:dyDescent="0.25">
      <c r="B1041" s="83">
        <v>1007</v>
      </c>
      <c r="C1041" s="32" t="s">
        <v>23</v>
      </c>
      <c r="D1041" s="61" t="s">
        <v>225</v>
      </c>
      <c r="E1041" s="30" t="s">
        <v>614</v>
      </c>
      <c r="F1041" s="4" t="s">
        <v>617</v>
      </c>
      <c r="G1041" s="27"/>
      <c r="H1041" s="27"/>
      <c r="I1041" s="28"/>
      <c r="J1041" s="27">
        <v>5</v>
      </c>
      <c r="K1041" s="88">
        <v>0</v>
      </c>
      <c r="L1041" s="88">
        <v>0</v>
      </c>
      <c r="M1041" s="88">
        <v>0</v>
      </c>
      <c r="N1041" s="88">
        <f t="shared" ref="N1041:N1051" si="955">SUM(L1041+M1041)</f>
        <v>0</v>
      </c>
      <c r="O1041" s="27">
        <v>5</v>
      </c>
      <c r="P1041" s="27">
        <v>0</v>
      </c>
      <c r="Q1041" s="41">
        <f t="shared" si="954"/>
        <v>-5</v>
      </c>
      <c r="R1041" s="88">
        <v>430</v>
      </c>
      <c r="S1041" s="88">
        <f t="shared" ref="S1041:S1053" si="956">N1041*R1041</f>
        <v>0</v>
      </c>
      <c r="T1041" s="88">
        <f t="shared" ref="T1041:T1053" si="957">O1041*R1041</f>
        <v>2150</v>
      </c>
      <c r="U1041" s="88">
        <f t="shared" ref="U1041:U1053" si="958">P1041*R1041</f>
        <v>0</v>
      </c>
      <c r="V1041" s="1" t="s">
        <v>753</v>
      </c>
    </row>
    <row r="1042" spans="2:29" x14ac:dyDescent="0.25">
      <c r="B1042" s="83">
        <v>1008</v>
      </c>
      <c r="C1042" s="32" t="s">
        <v>23</v>
      </c>
      <c r="D1042" s="61" t="s">
        <v>225</v>
      </c>
      <c r="E1042" s="30" t="s">
        <v>614</v>
      </c>
      <c r="F1042" s="4" t="s">
        <v>618</v>
      </c>
      <c r="G1042" s="27"/>
      <c r="H1042" s="27"/>
      <c r="I1042" s="28"/>
      <c r="J1042" s="27">
        <v>5</v>
      </c>
      <c r="K1042" s="88">
        <v>0</v>
      </c>
      <c r="L1042" s="88">
        <v>0</v>
      </c>
      <c r="M1042" s="88">
        <v>0</v>
      </c>
      <c r="N1042" s="88">
        <f t="shared" si="955"/>
        <v>0</v>
      </c>
      <c r="O1042" s="27">
        <v>5</v>
      </c>
      <c r="P1042" s="27">
        <v>0</v>
      </c>
      <c r="Q1042" s="41">
        <f t="shared" si="954"/>
        <v>-5</v>
      </c>
      <c r="R1042" s="88">
        <v>390</v>
      </c>
      <c r="S1042" s="88">
        <f t="shared" si="956"/>
        <v>0</v>
      </c>
      <c r="T1042" s="88">
        <f t="shared" si="957"/>
        <v>1950</v>
      </c>
      <c r="U1042" s="88">
        <f t="shared" si="958"/>
        <v>0</v>
      </c>
      <c r="V1042" s="54" t="s">
        <v>753</v>
      </c>
    </row>
    <row r="1043" spans="2:29" x14ac:dyDescent="0.25">
      <c r="B1043" s="83">
        <v>1009</v>
      </c>
      <c r="C1043" s="32" t="s">
        <v>23</v>
      </c>
      <c r="D1043" s="61" t="s">
        <v>225</v>
      </c>
      <c r="E1043" s="30" t="s">
        <v>614</v>
      </c>
      <c r="F1043" s="4" t="s">
        <v>619</v>
      </c>
      <c r="G1043" s="27"/>
      <c r="H1043" s="27"/>
      <c r="I1043" s="28"/>
      <c r="J1043" s="27">
        <v>5</v>
      </c>
      <c r="K1043" s="88">
        <v>0</v>
      </c>
      <c r="L1043" s="88">
        <v>0</v>
      </c>
      <c r="M1043" s="88">
        <v>0</v>
      </c>
      <c r="N1043" s="88">
        <f t="shared" si="955"/>
        <v>0</v>
      </c>
      <c r="O1043" s="27">
        <v>5</v>
      </c>
      <c r="P1043" s="27">
        <v>0</v>
      </c>
      <c r="Q1043" s="41">
        <f t="shared" si="954"/>
        <v>-5</v>
      </c>
      <c r="R1043" s="88">
        <v>360</v>
      </c>
      <c r="S1043" s="88">
        <f t="shared" si="956"/>
        <v>0</v>
      </c>
      <c r="T1043" s="88">
        <f t="shared" si="957"/>
        <v>1800</v>
      </c>
      <c r="U1043" s="88">
        <f t="shared" si="958"/>
        <v>0</v>
      </c>
      <c r="V1043" s="54" t="s">
        <v>753</v>
      </c>
    </row>
    <row r="1044" spans="2:29" x14ac:dyDescent="0.25">
      <c r="B1044" s="83">
        <v>1010</v>
      </c>
      <c r="C1044" s="32" t="s">
        <v>7</v>
      </c>
      <c r="D1044" s="61" t="s">
        <v>620</v>
      </c>
      <c r="E1044" s="30" t="s">
        <v>621</v>
      </c>
      <c r="F1044" s="56" t="s">
        <v>622</v>
      </c>
      <c r="G1044" s="27"/>
      <c r="H1044" s="27"/>
      <c r="I1044" s="28">
        <v>25</v>
      </c>
      <c r="J1044" s="27">
        <v>0</v>
      </c>
      <c r="K1044" s="88">
        <v>0</v>
      </c>
      <c r="L1044" s="88">
        <v>0</v>
      </c>
      <c r="M1044" s="88">
        <v>0</v>
      </c>
      <c r="N1044" s="88">
        <f t="shared" si="955"/>
        <v>0</v>
      </c>
      <c r="O1044" s="27">
        <v>0</v>
      </c>
      <c r="P1044" s="27">
        <v>0</v>
      </c>
      <c r="R1044" s="88">
        <v>190</v>
      </c>
      <c r="S1044" s="88">
        <f t="shared" si="956"/>
        <v>0</v>
      </c>
      <c r="T1044" s="88">
        <f t="shared" si="957"/>
        <v>0</v>
      </c>
      <c r="U1044" s="88">
        <f t="shared" si="958"/>
        <v>0</v>
      </c>
    </row>
    <row r="1045" spans="2:29" x14ac:dyDescent="0.25">
      <c r="B1045" s="83">
        <v>1011</v>
      </c>
      <c r="C1045" s="32" t="s">
        <v>7</v>
      </c>
      <c r="D1045" s="33" t="s">
        <v>620</v>
      </c>
      <c r="E1045" s="30" t="s">
        <v>621</v>
      </c>
      <c r="F1045" s="56" t="s">
        <v>623</v>
      </c>
      <c r="G1045" s="27"/>
      <c r="H1045" s="27"/>
      <c r="I1045" s="28">
        <v>25</v>
      </c>
      <c r="J1045" s="27">
        <v>0</v>
      </c>
      <c r="K1045" s="88">
        <v>0</v>
      </c>
      <c r="L1045" s="88">
        <v>0</v>
      </c>
      <c r="M1045" s="88">
        <v>0</v>
      </c>
      <c r="N1045" s="88">
        <f t="shared" si="955"/>
        <v>0</v>
      </c>
      <c r="O1045" s="27">
        <v>0</v>
      </c>
      <c r="P1045" s="27">
        <v>0</v>
      </c>
      <c r="R1045" s="88">
        <v>150</v>
      </c>
      <c r="S1045" s="88">
        <f t="shared" si="956"/>
        <v>0</v>
      </c>
      <c r="T1045" s="88">
        <f t="shared" si="957"/>
        <v>0</v>
      </c>
      <c r="U1045" s="88">
        <f t="shared" si="958"/>
        <v>0</v>
      </c>
    </row>
    <row r="1046" spans="2:29" x14ac:dyDescent="0.25">
      <c r="B1046" s="83">
        <v>1012</v>
      </c>
      <c r="C1046" s="95" t="s">
        <v>23</v>
      </c>
      <c r="D1046" s="96" t="s">
        <v>49</v>
      </c>
      <c r="E1046" s="97" t="s">
        <v>624</v>
      </c>
      <c r="F1046" s="98" t="s">
        <v>625</v>
      </c>
      <c r="G1046" s="99"/>
      <c r="H1046" s="99">
        <v>20</v>
      </c>
      <c r="I1046" s="100">
        <v>0</v>
      </c>
      <c r="J1046" s="99">
        <v>20</v>
      </c>
      <c r="K1046" s="99"/>
      <c r="L1046" s="99"/>
      <c r="M1046" s="99"/>
      <c r="N1046" s="99">
        <f t="shared" si="955"/>
        <v>0</v>
      </c>
      <c r="O1046" s="99">
        <v>20</v>
      </c>
      <c r="P1046" s="99">
        <v>20</v>
      </c>
      <c r="Q1046" s="144">
        <f>N1046-O1046</f>
        <v>-20</v>
      </c>
      <c r="R1046" s="99">
        <v>778.35599999999999</v>
      </c>
      <c r="S1046" s="99">
        <f t="shared" si="956"/>
        <v>0</v>
      </c>
      <c r="T1046" s="99">
        <f t="shared" si="957"/>
        <v>15567.119999999999</v>
      </c>
      <c r="U1046" s="99">
        <f t="shared" si="958"/>
        <v>15567.119999999999</v>
      </c>
      <c r="V1046" s="143" t="s">
        <v>727</v>
      </c>
      <c r="W1046" s="143"/>
      <c r="X1046" s="143"/>
      <c r="Y1046" s="143"/>
      <c r="Z1046" s="143"/>
      <c r="AA1046" s="143"/>
      <c r="AB1046" s="143"/>
      <c r="AC1046" s="143"/>
    </row>
    <row r="1047" spans="2:29" x14ac:dyDescent="0.25">
      <c r="B1047" s="83">
        <v>1013</v>
      </c>
      <c r="C1047" s="32" t="s">
        <v>7</v>
      </c>
      <c r="D1047" s="61" t="s">
        <v>52</v>
      </c>
      <c r="E1047" s="30" t="s">
        <v>624</v>
      </c>
      <c r="F1047" s="57" t="s">
        <v>625</v>
      </c>
      <c r="G1047" s="27"/>
      <c r="H1047" s="27">
        <v>0</v>
      </c>
      <c r="I1047" s="28">
        <v>1</v>
      </c>
      <c r="J1047" s="27">
        <v>0</v>
      </c>
      <c r="K1047" s="88">
        <v>0</v>
      </c>
      <c r="L1047" s="88">
        <v>0</v>
      </c>
      <c r="M1047" s="88">
        <v>0</v>
      </c>
      <c r="N1047" s="88">
        <f t="shared" si="955"/>
        <v>0</v>
      </c>
      <c r="O1047" s="27">
        <v>0</v>
      </c>
      <c r="P1047" s="27">
        <v>0</v>
      </c>
      <c r="R1047" s="88">
        <v>450</v>
      </c>
      <c r="S1047" s="88">
        <f t="shared" si="956"/>
        <v>0</v>
      </c>
      <c r="T1047" s="88">
        <f t="shared" si="957"/>
        <v>0</v>
      </c>
      <c r="U1047" s="88">
        <f t="shared" si="958"/>
        <v>0</v>
      </c>
    </row>
    <row r="1048" spans="2:29" x14ac:dyDescent="0.25">
      <c r="B1048" s="83">
        <v>1014</v>
      </c>
      <c r="C1048" s="95" t="s">
        <v>23</v>
      </c>
      <c r="D1048" s="96" t="s">
        <v>74</v>
      </c>
      <c r="E1048" s="97" t="s">
        <v>624</v>
      </c>
      <c r="F1048" s="98" t="s">
        <v>625</v>
      </c>
      <c r="G1048" s="99"/>
      <c r="H1048" s="99"/>
      <c r="I1048" s="100"/>
      <c r="J1048" s="99">
        <v>0</v>
      </c>
      <c r="K1048" s="99"/>
      <c r="L1048" s="99"/>
      <c r="M1048" s="99"/>
      <c r="N1048" s="99">
        <f t="shared" si="955"/>
        <v>0</v>
      </c>
      <c r="O1048" s="99"/>
      <c r="P1048" s="99">
        <v>20</v>
      </c>
      <c r="Q1048" s="144">
        <f t="shared" ref="Q1048:Q1049" si="959">N1048-O1048</f>
        <v>0</v>
      </c>
      <c r="R1048" s="99">
        <v>535</v>
      </c>
      <c r="S1048" s="99">
        <f t="shared" si="956"/>
        <v>0</v>
      </c>
      <c r="T1048" s="99">
        <f t="shared" si="957"/>
        <v>0</v>
      </c>
      <c r="U1048" s="99">
        <f t="shared" si="958"/>
        <v>10700</v>
      </c>
      <c r="V1048" s="143" t="s">
        <v>727</v>
      </c>
      <c r="W1048" s="143"/>
      <c r="X1048" s="143"/>
      <c r="Y1048" s="143"/>
      <c r="Z1048" s="143"/>
      <c r="AA1048" s="143"/>
      <c r="AB1048" s="143"/>
      <c r="AC1048" s="143"/>
    </row>
    <row r="1049" spans="2:29" x14ac:dyDescent="0.25">
      <c r="B1049" s="83">
        <v>1015</v>
      </c>
      <c r="C1049" s="95" t="s">
        <v>23</v>
      </c>
      <c r="D1049" s="96" t="s">
        <v>49</v>
      </c>
      <c r="E1049" s="97" t="s">
        <v>624</v>
      </c>
      <c r="F1049" s="105" t="s">
        <v>626</v>
      </c>
      <c r="G1049" s="99"/>
      <c r="H1049" s="99"/>
      <c r="I1049" s="100">
        <v>1</v>
      </c>
      <c r="J1049" s="99">
        <v>12</v>
      </c>
      <c r="K1049" s="99">
        <v>0</v>
      </c>
      <c r="L1049" s="99">
        <v>0</v>
      </c>
      <c r="M1049" s="99"/>
      <c r="N1049" s="99">
        <f t="shared" si="955"/>
        <v>0</v>
      </c>
      <c r="O1049" s="99">
        <v>14</v>
      </c>
      <c r="P1049" s="99">
        <v>0</v>
      </c>
      <c r="Q1049" s="144">
        <f t="shared" si="959"/>
        <v>-14</v>
      </c>
      <c r="R1049" s="99">
        <v>680</v>
      </c>
      <c r="S1049" s="99">
        <f t="shared" si="956"/>
        <v>0</v>
      </c>
      <c r="T1049" s="99">
        <f t="shared" si="957"/>
        <v>9520</v>
      </c>
      <c r="U1049" s="99">
        <f t="shared" si="958"/>
        <v>0</v>
      </c>
      <c r="V1049" s="143" t="s">
        <v>727</v>
      </c>
      <c r="W1049" s="143"/>
      <c r="X1049" s="143"/>
      <c r="Y1049" s="143"/>
      <c r="Z1049" s="143"/>
      <c r="AA1049" s="143"/>
      <c r="AB1049" s="143"/>
      <c r="AC1049" s="143"/>
    </row>
    <row r="1050" spans="2:29" x14ac:dyDescent="0.25">
      <c r="B1050" s="83">
        <v>1016</v>
      </c>
      <c r="C1050" s="59" t="s">
        <v>7</v>
      </c>
      <c r="D1050" s="61" t="s">
        <v>52</v>
      </c>
      <c r="E1050" s="55" t="s">
        <v>624</v>
      </c>
      <c r="F1050" s="56" t="s">
        <v>626</v>
      </c>
      <c r="G1050" s="88"/>
      <c r="H1050" s="88">
        <v>0</v>
      </c>
      <c r="I1050" s="92">
        <v>3</v>
      </c>
      <c r="J1050" s="88">
        <v>0</v>
      </c>
      <c r="K1050" s="88">
        <v>0</v>
      </c>
      <c r="L1050" s="88">
        <v>0</v>
      </c>
      <c r="M1050" s="88">
        <v>0</v>
      </c>
      <c r="N1050" s="88">
        <f t="shared" si="955"/>
        <v>0</v>
      </c>
      <c r="O1050" s="88">
        <v>0</v>
      </c>
      <c r="P1050" s="88">
        <v>0</v>
      </c>
      <c r="R1050" s="88">
        <v>2360</v>
      </c>
      <c r="S1050" s="88">
        <f t="shared" si="956"/>
        <v>0</v>
      </c>
      <c r="T1050" s="88">
        <f t="shared" si="957"/>
        <v>0</v>
      </c>
      <c r="U1050" s="88">
        <f t="shared" si="958"/>
        <v>0</v>
      </c>
    </row>
    <row r="1051" spans="2:29" x14ac:dyDescent="0.25">
      <c r="B1051" s="83">
        <v>1017</v>
      </c>
      <c r="C1051" s="95" t="s">
        <v>7</v>
      </c>
      <c r="D1051" s="96" t="s">
        <v>90</v>
      </c>
      <c r="E1051" s="97" t="s">
        <v>624</v>
      </c>
      <c r="F1051" s="105" t="s">
        <v>626</v>
      </c>
      <c r="G1051" s="99"/>
      <c r="H1051" s="99"/>
      <c r="I1051" s="100"/>
      <c r="J1051" s="99">
        <v>6</v>
      </c>
      <c r="K1051" s="99"/>
      <c r="L1051" s="99"/>
      <c r="M1051" s="99"/>
      <c r="N1051" s="99">
        <f t="shared" si="955"/>
        <v>0</v>
      </c>
      <c r="O1051" s="99">
        <v>8</v>
      </c>
      <c r="P1051" s="99">
        <v>10</v>
      </c>
      <c r="Q1051" s="143"/>
      <c r="R1051" s="99">
        <v>2075</v>
      </c>
      <c r="S1051" s="99">
        <f t="shared" si="956"/>
        <v>0</v>
      </c>
      <c r="T1051" s="99">
        <f t="shared" si="957"/>
        <v>16600</v>
      </c>
      <c r="U1051" s="99">
        <f t="shared" si="958"/>
        <v>20750</v>
      </c>
      <c r="V1051" s="143" t="s">
        <v>727</v>
      </c>
      <c r="W1051" s="143"/>
      <c r="X1051" s="143"/>
      <c r="Y1051" s="143"/>
      <c r="Z1051" s="143"/>
      <c r="AA1051" s="143"/>
      <c r="AB1051" s="143"/>
      <c r="AC1051" s="143"/>
    </row>
    <row r="1052" spans="2:29" x14ac:dyDescent="0.25">
      <c r="B1052" s="83">
        <v>1018</v>
      </c>
      <c r="C1052" s="65" t="s">
        <v>69</v>
      </c>
      <c r="D1052" s="73" t="s">
        <v>120</v>
      </c>
      <c r="E1052" s="67" t="s">
        <v>627</v>
      </c>
      <c r="F1052" s="68" t="s">
        <v>628</v>
      </c>
      <c r="G1052" s="89">
        <v>0</v>
      </c>
      <c r="H1052" s="89">
        <v>0</v>
      </c>
      <c r="I1052" s="93">
        <v>0</v>
      </c>
      <c r="J1052" s="89">
        <v>0</v>
      </c>
      <c r="K1052" s="89">
        <v>0</v>
      </c>
      <c r="L1052" s="89">
        <v>0</v>
      </c>
      <c r="M1052" s="89">
        <v>0</v>
      </c>
      <c r="N1052" s="89">
        <v>0</v>
      </c>
      <c r="O1052" s="89">
        <v>0</v>
      </c>
      <c r="P1052" s="89">
        <v>0</v>
      </c>
      <c r="R1052" s="89"/>
      <c r="S1052" s="89">
        <f t="shared" si="956"/>
        <v>0</v>
      </c>
      <c r="T1052" s="89">
        <f t="shared" si="957"/>
        <v>0</v>
      </c>
      <c r="U1052" s="89">
        <f t="shared" si="958"/>
        <v>0</v>
      </c>
    </row>
    <row r="1053" spans="2:29" x14ac:dyDescent="0.25">
      <c r="B1053" s="83">
        <v>1019</v>
      </c>
      <c r="C1053" s="65" t="s">
        <v>23</v>
      </c>
      <c r="D1053" s="73" t="s">
        <v>87</v>
      </c>
      <c r="E1053" s="67" t="s">
        <v>627</v>
      </c>
      <c r="F1053" s="68" t="s">
        <v>628</v>
      </c>
      <c r="G1053" s="89">
        <v>0</v>
      </c>
      <c r="H1053" s="89">
        <v>0</v>
      </c>
      <c r="I1053" s="93">
        <v>0</v>
      </c>
      <c r="J1053" s="89">
        <v>0</v>
      </c>
      <c r="K1053" s="89">
        <v>0</v>
      </c>
      <c r="L1053" s="89">
        <v>0</v>
      </c>
      <c r="M1053" s="89">
        <v>0</v>
      </c>
      <c r="N1053" s="89">
        <v>0</v>
      </c>
      <c r="O1053" s="89">
        <v>0</v>
      </c>
      <c r="P1053" s="89">
        <v>0</v>
      </c>
      <c r="Q1053" s="41">
        <f t="shared" ref="Q1053:Q1054" si="960">N1053-O1053</f>
        <v>0</v>
      </c>
      <c r="R1053" s="89"/>
      <c r="S1053" s="89">
        <f t="shared" si="956"/>
        <v>0</v>
      </c>
      <c r="T1053" s="89">
        <f t="shared" si="957"/>
        <v>0</v>
      </c>
      <c r="U1053" s="89">
        <f t="shared" si="958"/>
        <v>0</v>
      </c>
    </row>
    <row r="1054" spans="2:29" x14ac:dyDescent="0.25">
      <c r="B1054" s="83">
        <v>1020</v>
      </c>
      <c r="C1054" s="95" t="s">
        <v>23</v>
      </c>
      <c r="D1054" s="103" t="s">
        <v>228</v>
      </c>
      <c r="E1054" s="97" t="s">
        <v>627</v>
      </c>
      <c r="F1054" s="98" t="s">
        <v>628</v>
      </c>
      <c r="G1054" s="99"/>
      <c r="H1054" s="99"/>
      <c r="I1054" s="100"/>
      <c r="J1054" s="99">
        <v>0</v>
      </c>
      <c r="K1054" s="99"/>
      <c r="L1054" s="99"/>
      <c r="M1054" s="99"/>
      <c r="N1054" s="99">
        <f t="shared" ref="N1054" si="961">SUM(L1054+M1054)</f>
        <v>0</v>
      </c>
      <c r="O1054" s="99">
        <v>544</v>
      </c>
      <c r="P1054" s="99">
        <v>544</v>
      </c>
      <c r="Q1054" s="144">
        <f t="shared" si="960"/>
        <v>-544</v>
      </c>
      <c r="R1054" s="99">
        <v>8.9500000000000011</v>
      </c>
      <c r="S1054" s="99">
        <f t="shared" ref="S1054:S1058" si="962">N1054*R1054</f>
        <v>0</v>
      </c>
      <c r="T1054" s="99">
        <f t="shared" ref="T1054:T1058" si="963">O1054*R1054</f>
        <v>4868.8</v>
      </c>
      <c r="U1054" s="99">
        <f t="shared" ref="U1054:U1058" si="964">P1054*R1054</f>
        <v>4868.8</v>
      </c>
      <c r="V1054" s="143" t="s">
        <v>727</v>
      </c>
      <c r="W1054" s="143"/>
      <c r="X1054" s="143"/>
      <c r="Y1054" s="143"/>
      <c r="Z1054" s="143"/>
      <c r="AA1054" s="143"/>
      <c r="AB1054" s="143"/>
      <c r="AC1054" s="143"/>
    </row>
    <row r="1055" spans="2:29" x14ac:dyDescent="0.25">
      <c r="B1055" s="83">
        <v>1021</v>
      </c>
      <c r="C1055" s="65" t="s">
        <v>69</v>
      </c>
      <c r="D1055" s="73" t="s">
        <v>120</v>
      </c>
      <c r="E1055" s="67" t="s">
        <v>627</v>
      </c>
      <c r="F1055" s="68" t="s">
        <v>629</v>
      </c>
      <c r="G1055" s="89">
        <v>0</v>
      </c>
      <c r="H1055" s="89">
        <v>0</v>
      </c>
      <c r="I1055" s="93">
        <v>0</v>
      </c>
      <c r="J1055" s="89">
        <v>0</v>
      </c>
      <c r="K1055" s="89">
        <v>0</v>
      </c>
      <c r="L1055" s="89">
        <v>0</v>
      </c>
      <c r="M1055" s="89">
        <v>0</v>
      </c>
      <c r="N1055" s="89">
        <v>0</v>
      </c>
      <c r="O1055" s="89">
        <v>0</v>
      </c>
      <c r="P1055" s="89">
        <v>0</v>
      </c>
      <c r="R1055" s="89"/>
      <c r="S1055" s="89">
        <f t="shared" si="962"/>
        <v>0</v>
      </c>
      <c r="T1055" s="89">
        <f t="shared" si="963"/>
        <v>0</v>
      </c>
      <c r="U1055" s="89">
        <f t="shared" si="964"/>
        <v>0</v>
      </c>
    </row>
    <row r="1056" spans="2:29" x14ac:dyDescent="0.25">
      <c r="B1056" s="83">
        <v>1022</v>
      </c>
      <c r="C1056" s="65" t="s">
        <v>7</v>
      </c>
      <c r="D1056" s="73" t="s">
        <v>38</v>
      </c>
      <c r="E1056" s="67" t="s">
        <v>627</v>
      </c>
      <c r="F1056" s="68" t="s">
        <v>629</v>
      </c>
      <c r="G1056" s="89">
        <v>275</v>
      </c>
      <c r="H1056" s="89">
        <v>0</v>
      </c>
      <c r="I1056" s="93">
        <v>0</v>
      </c>
      <c r="J1056" s="89">
        <v>0</v>
      </c>
      <c r="K1056" s="89">
        <v>0</v>
      </c>
      <c r="L1056" s="89">
        <v>0</v>
      </c>
      <c r="M1056" s="89">
        <v>0</v>
      </c>
      <c r="N1056" s="89">
        <v>0</v>
      </c>
      <c r="O1056" s="89">
        <v>0</v>
      </c>
      <c r="P1056" s="89">
        <v>0</v>
      </c>
      <c r="R1056" s="89"/>
      <c r="S1056" s="89">
        <f t="shared" si="962"/>
        <v>0</v>
      </c>
      <c r="T1056" s="89">
        <f t="shared" si="963"/>
        <v>0</v>
      </c>
      <c r="U1056" s="89">
        <f t="shared" si="964"/>
        <v>0</v>
      </c>
    </row>
    <row r="1057" spans="2:29" x14ac:dyDescent="0.25">
      <c r="B1057" s="83">
        <v>1023</v>
      </c>
      <c r="C1057" s="65" t="s">
        <v>7</v>
      </c>
      <c r="D1057" s="66" t="s">
        <v>38</v>
      </c>
      <c r="E1057" s="67" t="s">
        <v>627</v>
      </c>
      <c r="F1057" s="71" t="s">
        <v>630</v>
      </c>
      <c r="G1057" s="89">
        <v>275</v>
      </c>
      <c r="H1057" s="89">
        <v>0</v>
      </c>
      <c r="I1057" s="93">
        <v>0</v>
      </c>
      <c r="J1057" s="89">
        <v>0</v>
      </c>
      <c r="K1057" s="89">
        <v>0</v>
      </c>
      <c r="L1057" s="89">
        <v>0</v>
      </c>
      <c r="M1057" s="89">
        <v>0</v>
      </c>
      <c r="N1057" s="89">
        <v>0</v>
      </c>
      <c r="O1057" s="89">
        <v>0</v>
      </c>
      <c r="P1057" s="89">
        <v>0</v>
      </c>
      <c r="R1057" s="89"/>
      <c r="S1057" s="89">
        <f t="shared" si="962"/>
        <v>0</v>
      </c>
      <c r="T1057" s="89">
        <f t="shared" si="963"/>
        <v>0</v>
      </c>
      <c r="U1057" s="89">
        <f t="shared" si="964"/>
        <v>0</v>
      </c>
    </row>
    <row r="1058" spans="2:29" x14ac:dyDescent="0.25">
      <c r="B1058" s="83">
        <v>1024</v>
      </c>
      <c r="C1058" s="65" t="s">
        <v>7</v>
      </c>
      <c r="D1058" s="73" t="s">
        <v>35</v>
      </c>
      <c r="E1058" s="67" t="s">
        <v>627</v>
      </c>
      <c r="F1058" s="68" t="s">
        <v>631</v>
      </c>
      <c r="G1058" s="89">
        <v>0</v>
      </c>
      <c r="H1058" s="89">
        <v>0</v>
      </c>
      <c r="I1058" s="93">
        <v>0</v>
      </c>
      <c r="J1058" s="89">
        <v>0</v>
      </c>
      <c r="K1058" s="89">
        <v>0</v>
      </c>
      <c r="L1058" s="89">
        <v>0</v>
      </c>
      <c r="M1058" s="89">
        <v>0</v>
      </c>
      <c r="N1058" s="89">
        <v>0</v>
      </c>
      <c r="O1058" s="89">
        <v>0</v>
      </c>
      <c r="P1058" s="89">
        <v>0</v>
      </c>
      <c r="R1058" s="89"/>
      <c r="S1058" s="89">
        <f t="shared" si="962"/>
        <v>0</v>
      </c>
      <c r="T1058" s="89">
        <f t="shared" si="963"/>
        <v>0</v>
      </c>
      <c r="U1058" s="89">
        <f t="shared" si="964"/>
        <v>0</v>
      </c>
    </row>
    <row r="1059" spans="2:29" x14ac:dyDescent="0.25">
      <c r="B1059" s="83">
        <v>1025</v>
      </c>
      <c r="C1059" s="95" t="s">
        <v>23</v>
      </c>
      <c r="D1059" s="103" t="s">
        <v>27</v>
      </c>
      <c r="E1059" s="97" t="s">
        <v>632</v>
      </c>
      <c r="F1059" s="98" t="s">
        <v>633</v>
      </c>
      <c r="G1059" s="99"/>
      <c r="H1059" s="99"/>
      <c r="I1059" s="100"/>
      <c r="J1059" s="99">
        <v>0</v>
      </c>
      <c r="K1059" s="99"/>
      <c r="L1059" s="99"/>
      <c r="M1059" s="99"/>
      <c r="N1059" s="99">
        <f t="shared" ref="N1059" si="965">SUM(L1059+M1059)</f>
        <v>0</v>
      </c>
      <c r="O1059" s="99"/>
      <c r="P1059" s="99">
        <v>0</v>
      </c>
      <c r="Q1059" s="144">
        <f>N1059-O1059</f>
        <v>0</v>
      </c>
      <c r="R1059" s="99">
        <v>550</v>
      </c>
      <c r="S1059" s="99">
        <f t="shared" ref="S1059:S1062" si="966">N1059*R1059</f>
        <v>0</v>
      </c>
      <c r="T1059" s="99">
        <f t="shared" ref="T1059:T1062" si="967">O1059*R1059</f>
        <v>0</v>
      </c>
      <c r="U1059" s="99">
        <f t="shared" ref="U1059:U1062" si="968">P1059*R1059</f>
        <v>0</v>
      </c>
      <c r="V1059" s="143" t="s">
        <v>754</v>
      </c>
      <c r="W1059" s="143"/>
      <c r="X1059" s="143"/>
      <c r="Y1059" s="143"/>
      <c r="Z1059" s="143"/>
      <c r="AA1059" s="143"/>
      <c r="AB1059" s="143"/>
      <c r="AC1059" s="143"/>
    </row>
    <row r="1060" spans="2:29" s="54" customFormat="1" x14ac:dyDescent="0.25">
      <c r="B1060" s="83">
        <v>1025</v>
      </c>
      <c r="C1060" s="95" t="s">
        <v>23</v>
      </c>
      <c r="D1060" s="103" t="s">
        <v>785</v>
      </c>
      <c r="E1060" s="97" t="s">
        <v>632</v>
      </c>
      <c r="F1060" s="98" t="s">
        <v>786</v>
      </c>
      <c r="G1060" s="99"/>
      <c r="H1060" s="99"/>
      <c r="I1060" s="100"/>
      <c r="J1060" s="99">
        <v>0</v>
      </c>
      <c r="K1060" s="99"/>
      <c r="L1060" s="99"/>
      <c r="M1060" s="99"/>
      <c r="N1060" s="99">
        <f t="shared" ref="N1060" si="969">SUM(L1060+M1060)</f>
        <v>0</v>
      </c>
      <c r="O1060" s="99"/>
      <c r="P1060" s="99">
        <v>0</v>
      </c>
      <c r="Q1060" s="144">
        <f>N1060-O1060</f>
        <v>0</v>
      </c>
      <c r="R1060" s="99">
        <v>1586.7239999999999</v>
      </c>
      <c r="S1060" s="99">
        <f t="shared" ref="S1060" si="970">N1060*R1060</f>
        <v>0</v>
      </c>
      <c r="T1060" s="99">
        <f t="shared" ref="T1060" si="971">O1060*R1060</f>
        <v>0</v>
      </c>
      <c r="U1060" s="99">
        <f t="shared" ref="U1060" si="972">P1060*R1060</f>
        <v>0</v>
      </c>
      <c r="V1060" s="143" t="s">
        <v>754</v>
      </c>
      <c r="W1060" s="143"/>
      <c r="X1060" s="143"/>
      <c r="Y1060" s="143"/>
      <c r="Z1060" s="143"/>
      <c r="AA1060" s="143"/>
      <c r="AB1060" s="143"/>
      <c r="AC1060" s="143"/>
    </row>
    <row r="1061" spans="2:29" x14ac:dyDescent="0.25">
      <c r="B1061" s="83">
        <v>1026</v>
      </c>
      <c r="C1061" s="36" t="s">
        <v>17</v>
      </c>
      <c r="D1061" s="66" t="s">
        <v>634</v>
      </c>
      <c r="E1061" s="38" t="s">
        <v>635</v>
      </c>
      <c r="F1061" s="71" t="s">
        <v>636</v>
      </c>
      <c r="G1061" s="35">
        <v>100</v>
      </c>
      <c r="H1061" s="35">
        <v>0</v>
      </c>
      <c r="I1061" s="40">
        <v>0</v>
      </c>
      <c r="J1061" s="35">
        <v>0</v>
      </c>
      <c r="K1061" s="89">
        <v>0</v>
      </c>
      <c r="L1061" s="89">
        <v>0</v>
      </c>
      <c r="M1061" s="89">
        <v>0</v>
      </c>
      <c r="N1061" s="35">
        <v>0</v>
      </c>
      <c r="O1061" s="35">
        <v>0</v>
      </c>
      <c r="P1061" s="35">
        <v>0</v>
      </c>
      <c r="R1061" s="89"/>
      <c r="S1061" s="89">
        <f t="shared" si="966"/>
        <v>0</v>
      </c>
      <c r="T1061" s="89">
        <f t="shared" si="967"/>
        <v>0</v>
      </c>
      <c r="U1061" s="89">
        <f t="shared" si="968"/>
        <v>0</v>
      </c>
    </row>
    <row r="1062" spans="2:29" x14ac:dyDescent="0.25">
      <c r="B1062" s="83">
        <v>1027</v>
      </c>
      <c r="C1062" s="65" t="s">
        <v>17</v>
      </c>
      <c r="D1062" s="66" t="s">
        <v>637</v>
      </c>
      <c r="E1062" s="67" t="s">
        <v>638</v>
      </c>
      <c r="F1062" s="71" t="s">
        <v>639</v>
      </c>
      <c r="G1062" s="89">
        <v>25</v>
      </c>
      <c r="H1062" s="89">
        <v>0</v>
      </c>
      <c r="I1062" s="93">
        <v>0</v>
      </c>
      <c r="J1062" s="89">
        <v>0</v>
      </c>
      <c r="K1062" s="89">
        <v>0</v>
      </c>
      <c r="L1062" s="89">
        <v>0</v>
      </c>
      <c r="M1062" s="89">
        <v>0</v>
      </c>
      <c r="N1062" s="89">
        <v>0</v>
      </c>
      <c r="O1062" s="89">
        <v>0</v>
      </c>
      <c r="P1062" s="89">
        <v>0</v>
      </c>
      <c r="R1062" s="89"/>
      <c r="S1062" s="89">
        <f t="shared" si="966"/>
        <v>0</v>
      </c>
      <c r="T1062" s="89">
        <f t="shared" si="967"/>
        <v>0</v>
      </c>
      <c r="U1062" s="89">
        <f t="shared" si="968"/>
        <v>0</v>
      </c>
    </row>
    <row r="1063" spans="2:29" x14ac:dyDescent="0.25">
      <c r="B1063" s="83">
        <v>1028</v>
      </c>
      <c r="C1063" s="95" t="s">
        <v>7</v>
      </c>
      <c r="D1063" s="96" t="s">
        <v>85</v>
      </c>
      <c r="E1063" s="97" t="s">
        <v>79</v>
      </c>
      <c r="F1063" s="105" t="s">
        <v>86</v>
      </c>
      <c r="G1063" s="99"/>
      <c r="H1063" s="99"/>
      <c r="I1063" s="100"/>
      <c r="J1063" s="99"/>
      <c r="K1063" s="99"/>
      <c r="L1063" s="99"/>
      <c r="M1063" s="99"/>
      <c r="N1063" s="99">
        <f t="shared" ref="N1063:N1065" si="973">SUM(L1063+M1063)</f>
        <v>0</v>
      </c>
      <c r="O1063" s="99"/>
      <c r="P1063" s="99"/>
      <c r="Q1063" s="143"/>
      <c r="R1063" s="99">
        <v>600</v>
      </c>
      <c r="S1063" s="99">
        <f t="shared" ref="S1063:S1064" si="974">N1063*R1063</f>
        <v>0</v>
      </c>
      <c r="T1063" s="99">
        <f t="shared" ref="T1063:T1064" si="975">O1063*R1063</f>
        <v>0</v>
      </c>
      <c r="U1063" s="99">
        <f t="shared" ref="U1063:U1064" si="976">P1063*R1063</f>
        <v>0</v>
      </c>
      <c r="V1063" s="143" t="s">
        <v>760</v>
      </c>
      <c r="W1063" s="143"/>
      <c r="X1063" s="143"/>
      <c r="Y1063" s="143"/>
      <c r="Z1063" s="143"/>
      <c r="AA1063" s="143"/>
      <c r="AB1063" s="143"/>
      <c r="AC1063" s="143"/>
    </row>
    <row r="1064" spans="2:29" x14ac:dyDescent="0.25">
      <c r="B1064" s="83">
        <v>1029</v>
      </c>
      <c r="C1064" s="95" t="s">
        <v>23</v>
      </c>
      <c r="D1064" s="96" t="s">
        <v>647</v>
      </c>
      <c r="E1064" s="97" t="s">
        <v>79</v>
      </c>
      <c r="F1064" s="104" t="s">
        <v>653</v>
      </c>
      <c r="G1064" s="99"/>
      <c r="H1064" s="99">
        <v>0</v>
      </c>
      <c r="I1064" s="100">
        <v>0</v>
      </c>
      <c r="J1064" s="99">
        <v>0</v>
      </c>
      <c r="K1064" s="99">
        <v>0</v>
      </c>
      <c r="L1064" s="99">
        <v>0</v>
      </c>
      <c r="M1064" s="99">
        <v>0</v>
      </c>
      <c r="N1064" s="99">
        <f>SUM(L1064+M1064)</f>
        <v>0</v>
      </c>
      <c r="O1064" s="99">
        <v>0</v>
      </c>
      <c r="P1064" s="99">
        <v>1</v>
      </c>
      <c r="Q1064" s="41">
        <f>N1064-O1064</f>
        <v>0</v>
      </c>
      <c r="R1064" s="99">
        <v>1100</v>
      </c>
      <c r="S1064" s="99">
        <f t="shared" si="974"/>
        <v>0</v>
      </c>
      <c r="T1064" s="99">
        <f t="shared" si="975"/>
        <v>0</v>
      </c>
      <c r="U1064" s="99">
        <f t="shared" si="976"/>
        <v>1100</v>
      </c>
    </row>
    <row r="1065" spans="2:29" x14ac:dyDescent="0.25">
      <c r="B1065" s="83">
        <v>1030</v>
      </c>
      <c r="C1065" s="95" t="s">
        <v>7</v>
      </c>
      <c r="D1065" s="103" t="s">
        <v>11</v>
      </c>
      <c r="E1065" s="97" t="s">
        <v>101</v>
      </c>
      <c r="F1065" s="104" t="s">
        <v>106</v>
      </c>
      <c r="G1065" s="99"/>
      <c r="H1065" s="99"/>
      <c r="I1065" s="100"/>
      <c r="J1065" s="99"/>
      <c r="K1065" s="99"/>
      <c r="L1065" s="99"/>
      <c r="M1065" s="99"/>
      <c r="N1065" s="99">
        <f t="shared" si="973"/>
        <v>0</v>
      </c>
      <c r="O1065" s="99"/>
      <c r="P1065" s="99"/>
      <c r="Q1065" s="143"/>
      <c r="R1065" s="99">
        <v>134</v>
      </c>
      <c r="S1065" s="99">
        <f t="shared" ref="S1065:S1069" si="977">N1065*R1065</f>
        <v>0</v>
      </c>
      <c r="T1065" s="99">
        <f t="shared" ref="T1065:T1069" si="978">O1065*R1065</f>
        <v>0</v>
      </c>
      <c r="U1065" s="99">
        <f t="shared" ref="U1065:U1069" si="979">P1065*R1065</f>
        <v>0</v>
      </c>
      <c r="V1065" s="143" t="s">
        <v>727</v>
      </c>
      <c r="W1065" s="143"/>
      <c r="X1065" s="143"/>
      <c r="Y1065" s="143"/>
      <c r="Z1065" s="143"/>
      <c r="AA1065" s="143"/>
      <c r="AB1065" s="143"/>
      <c r="AC1065" s="143"/>
    </row>
    <row r="1066" spans="2:29" x14ac:dyDescent="0.25">
      <c r="B1066" s="83">
        <v>1031</v>
      </c>
      <c r="C1066" s="95" t="s">
        <v>7</v>
      </c>
      <c r="D1066" s="103" t="s">
        <v>659</v>
      </c>
      <c r="E1066" s="97" t="s">
        <v>101</v>
      </c>
      <c r="F1066" s="104" t="s">
        <v>106</v>
      </c>
      <c r="G1066" s="99"/>
      <c r="H1066" s="99"/>
      <c r="I1066" s="100"/>
      <c r="J1066" s="99"/>
      <c r="K1066" s="99"/>
      <c r="L1066" s="99"/>
      <c r="M1066" s="99"/>
      <c r="N1066" s="99">
        <f>SUM(L1066+M1066)</f>
        <v>0</v>
      </c>
      <c r="O1066" s="99"/>
      <c r="P1066" s="99">
        <v>16</v>
      </c>
      <c r="Q1066" s="143"/>
      <c r="R1066" s="99">
        <v>130</v>
      </c>
      <c r="S1066" s="99">
        <f t="shared" si="977"/>
        <v>0</v>
      </c>
      <c r="T1066" s="99">
        <f t="shared" si="978"/>
        <v>0</v>
      </c>
      <c r="U1066" s="99">
        <f t="shared" si="979"/>
        <v>2080</v>
      </c>
      <c r="V1066" s="143"/>
      <c r="W1066" s="143"/>
      <c r="X1066" s="143"/>
      <c r="Y1066" s="143"/>
      <c r="Z1066" s="143"/>
      <c r="AA1066" s="143"/>
      <c r="AB1066" s="143"/>
      <c r="AC1066" s="143"/>
    </row>
    <row r="1067" spans="2:29" x14ac:dyDescent="0.25">
      <c r="B1067" s="83">
        <v>1032</v>
      </c>
      <c r="C1067" s="95" t="s">
        <v>7</v>
      </c>
      <c r="D1067" s="96" t="s">
        <v>85</v>
      </c>
      <c r="E1067" s="97" t="s">
        <v>101</v>
      </c>
      <c r="F1067" s="104" t="s">
        <v>106</v>
      </c>
      <c r="G1067" s="99"/>
      <c r="H1067" s="99"/>
      <c r="I1067" s="100"/>
      <c r="J1067" s="99"/>
      <c r="K1067" s="99"/>
      <c r="L1067" s="99"/>
      <c r="M1067" s="99"/>
      <c r="N1067" s="99">
        <f>SUM(L1067+M1067)</f>
        <v>0</v>
      </c>
      <c r="O1067" s="99"/>
      <c r="P1067" s="99">
        <v>16</v>
      </c>
      <c r="Q1067" s="143"/>
      <c r="R1067" s="99">
        <v>130</v>
      </c>
      <c r="S1067" s="99">
        <f t="shared" si="977"/>
        <v>0</v>
      </c>
      <c r="T1067" s="99">
        <f t="shared" si="978"/>
        <v>0</v>
      </c>
      <c r="U1067" s="99">
        <f t="shared" si="979"/>
        <v>2080</v>
      </c>
      <c r="V1067" s="143"/>
      <c r="W1067" s="143"/>
      <c r="X1067" s="143"/>
      <c r="Y1067" s="143"/>
      <c r="Z1067" s="143"/>
      <c r="AA1067" s="143"/>
      <c r="AB1067" s="143"/>
      <c r="AC1067" s="143"/>
    </row>
    <row r="1068" spans="2:29" x14ac:dyDescent="0.25">
      <c r="B1068" s="83">
        <v>1033</v>
      </c>
      <c r="C1068" s="95" t="s">
        <v>7</v>
      </c>
      <c r="D1068" s="103" t="s">
        <v>132</v>
      </c>
      <c r="E1068" s="97" t="s">
        <v>101</v>
      </c>
      <c r="F1068" s="104" t="s">
        <v>106</v>
      </c>
      <c r="G1068" s="99"/>
      <c r="H1068" s="99"/>
      <c r="I1068" s="100"/>
      <c r="J1068" s="99"/>
      <c r="K1068" s="99"/>
      <c r="L1068" s="99"/>
      <c r="M1068" s="99"/>
      <c r="N1068" s="99">
        <f t="shared" ref="N1068:N1080" si="980">SUM(L1068+M1068)</f>
        <v>0</v>
      </c>
      <c r="O1068" s="99"/>
      <c r="P1068" s="99">
        <v>16</v>
      </c>
      <c r="Q1068" s="143"/>
      <c r="R1068" s="99">
        <v>130</v>
      </c>
      <c r="S1068" s="99">
        <f t="shared" si="977"/>
        <v>0</v>
      </c>
      <c r="T1068" s="99">
        <f t="shared" si="978"/>
        <v>0</v>
      </c>
      <c r="U1068" s="99">
        <f t="shared" si="979"/>
        <v>2080</v>
      </c>
      <c r="V1068" s="143"/>
      <c r="W1068" s="143"/>
      <c r="X1068" s="143"/>
      <c r="Y1068" s="143"/>
      <c r="Z1068" s="143"/>
      <c r="AA1068" s="143"/>
      <c r="AB1068" s="143"/>
      <c r="AC1068" s="143"/>
    </row>
    <row r="1069" spans="2:29" x14ac:dyDescent="0.25">
      <c r="B1069" s="83">
        <v>1034</v>
      </c>
      <c r="C1069" s="95" t="s">
        <v>23</v>
      </c>
      <c r="D1069" s="103" t="s">
        <v>654</v>
      </c>
      <c r="E1069" s="97" t="s">
        <v>101</v>
      </c>
      <c r="F1069" s="104" t="s">
        <v>106</v>
      </c>
      <c r="G1069" s="99"/>
      <c r="H1069" s="99"/>
      <c r="I1069" s="100"/>
      <c r="J1069" s="99">
        <v>0</v>
      </c>
      <c r="K1069" s="99">
        <v>0</v>
      </c>
      <c r="L1069" s="99">
        <v>0</v>
      </c>
      <c r="M1069" s="99">
        <v>0</v>
      </c>
      <c r="N1069" s="99">
        <f t="shared" si="980"/>
        <v>0</v>
      </c>
      <c r="O1069" s="99">
        <v>0</v>
      </c>
      <c r="P1069" s="99">
        <v>16</v>
      </c>
      <c r="Q1069" s="41">
        <f t="shared" ref="Q1069:Q1070" si="981">N1069-O1069</f>
        <v>0</v>
      </c>
      <c r="R1069" s="99">
        <v>130</v>
      </c>
      <c r="S1069" s="99">
        <f t="shared" si="977"/>
        <v>0</v>
      </c>
      <c r="T1069" s="99">
        <f t="shared" si="978"/>
        <v>0</v>
      </c>
      <c r="U1069" s="99">
        <f t="shared" si="979"/>
        <v>2080</v>
      </c>
    </row>
    <row r="1070" spans="2:29" x14ac:dyDescent="0.25">
      <c r="B1070" s="83">
        <v>1035</v>
      </c>
      <c r="C1070" s="95" t="s">
        <v>23</v>
      </c>
      <c r="D1070" s="96" t="s">
        <v>37</v>
      </c>
      <c r="E1070" s="97" t="s">
        <v>117</v>
      </c>
      <c r="F1070" s="105" t="s">
        <v>121</v>
      </c>
      <c r="G1070" s="99"/>
      <c r="H1070" s="99"/>
      <c r="I1070" s="100"/>
      <c r="J1070" s="99"/>
      <c r="K1070" s="99"/>
      <c r="L1070" s="99"/>
      <c r="M1070" s="99"/>
      <c r="N1070" s="99">
        <f t="shared" si="980"/>
        <v>0</v>
      </c>
      <c r="O1070" s="99"/>
      <c r="P1070" s="131">
        <v>32</v>
      </c>
      <c r="Q1070" s="144">
        <f t="shared" si="981"/>
        <v>0</v>
      </c>
      <c r="R1070" s="99">
        <v>205</v>
      </c>
      <c r="S1070" s="99">
        <f t="shared" ref="S1070:S1080" si="982">N1070*R1070</f>
        <v>0</v>
      </c>
      <c r="T1070" s="99">
        <f t="shared" ref="T1070:T1080" si="983">O1070*R1070</f>
        <v>0</v>
      </c>
      <c r="U1070" s="99">
        <f t="shared" ref="U1070:U1080" si="984">P1070*R1070</f>
        <v>6560</v>
      </c>
      <c r="V1070" s="143" t="s">
        <v>727</v>
      </c>
      <c r="W1070" s="143"/>
      <c r="X1070" s="143"/>
      <c r="Y1070" s="143"/>
      <c r="Z1070" s="143"/>
      <c r="AA1070" s="143"/>
      <c r="AB1070" s="143"/>
      <c r="AC1070" s="143"/>
    </row>
    <row r="1071" spans="2:29" x14ac:dyDescent="0.25">
      <c r="B1071" s="83">
        <v>1036</v>
      </c>
      <c r="C1071" s="95" t="s">
        <v>7</v>
      </c>
      <c r="D1071" s="96" t="s">
        <v>65</v>
      </c>
      <c r="E1071" s="97" t="s">
        <v>117</v>
      </c>
      <c r="F1071" s="105" t="s">
        <v>122</v>
      </c>
      <c r="G1071" s="99"/>
      <c r="H1071" s="99"/>
      <c r="I1071" s="100"/>
      <c r="J1071" s="99"/>
      <c r="K1071" s="99"/>
      <c r="L1071" s="99"/>
      <c r="M1071" s="99"/>
      <c r="N1071" s="99">
        <f t="shared" ref="N1071" si="985">SUM(L1071+M1071)</f>
        <v>0</v>
      </c>
      <c r="O1071" s="99"/>
      <c r="P1071" s="131">
        <v>17</v>
      </c>
      <c r="Q1071" s="143"/>
      <c r="R1071" s="99">
        <v>115</v>
      </c>
      <c r="S1071" s="99">
        <f t="shared" si="982"/>
        <v>0</v>
      </c>
      <c r="T1071" s="99">
        <f t="shared" si="983"/>
        <v>0</v>
      </c>
      <c r="U1071" s="99">
        <f t="shared" si="984"/>
        <v>1955</v>
      </c>
      <c r="V1071" s="143" t="s">
        <v>727</v>
      </c>
      <c r="W1071" s="143"/>
      <c r="X1071" s="143"/>
      <c r="Y1071" s="143"/>
      <c r="Z1071" s="143"/>
      <c r="AA1071" s="143"/>
      <c r="AB1071" s="143"/>
      <c r="AC1071" s="143"/>
    </row>
    <row r="1072" spans="2:29" x14ac:dyDescent="0.25">
      <c r="B1072" s="83">
        <v>1037</v>
      </c>
      <c r="C1072" s="95" t="s">
        <v>7</v>
      </c>
      <c r="D1072" s="96" t="s">
        <v>115</v>
      </c>
      <c r="E1072" s="97" t="s">
        <v>145</v>
      </c>
      <c r="F1072" s="98" t="s">
        <v>181</v>
      </c>
      <c r="G1072" s="99"/>
      <c r="H1072" s="99"/>
      <c r="I1072" s="100"/>
      <c r="J1072" s="99"/>
      <c r="K1072" s="99"/>
      <c r="L1072" s="99"/>
      <c r="M1072" s="99"/>
      <c r="N1072" s="99">
        <f t="shared" si="980"/>
        <v>0</v>
      </c>
      <c r="O1072" s="99"/>
      <c r="P1072" s="99">
        <v>4</v>
      </c>
      <c r="Q1072" s="143"/>
      <c r="R1072" s="99">
        <v>1058</v>
      </c>
      <c r="S1072" s="99">
        <f t="shared" si="982"/>
        <v>0</v>
      </c>
      <c r="T1072" s="99">
        <f t="shared" si="983"/>
        <v>0</v>
      </c>
      <c r="U1072" s="99">
        <f t="shared" si="984"/>
        <v>4232</v>
      </c>
      <c r="V1072" s="143"/>
      <c r="W1072" s="143"/>
      <c r="X1072" s="143"/>
      <c r="Y1072" s="143"/>
      <c r="Z1072" s="143"/>
      <c r="AA1072" s="143"/>
      <c r="AB1072" s="143"/>
      <c r="AC1072" s="143"/>
    </row>
    <row r="1073" spans="2:29" x14ac:dyDescent="0.25">
      <c r="B1073" s="83">
        <v>1038</v>
      </c>
      <c r="C1073" s="95" t="s">
        <v>7</v>
      </c>
      <c r="D1073" s="96" t="s">
        <v>115</v>
      </c>
      <c r="E1073" s="97" t="s">
        <v>145</v>
      </c>
      <c r="F1073" s="98" t="s">
        <v>187</v>
      </c>
      <c r="G1073" s="99"/>
      <c r="H1073" s="99"/>
      <c r="I1073" s="100"/>
      <c r="J1073" s="99"/>
      <c r="K1073" s="99"/>
      <c r="L1073" s="99"/>
      <c r="M1073" s="99"/>
      <c r="N1073" s="99">
        <f t="shared" si="980"/>
        <v>0</v>
      </c>
      <c r="O1073" s="99"/>
      <c r="P1073" s="99">
        <v>5</v>
      </c>
      <c r="Q1073" s="143"/>
      <c r="R1073" s="99">
        <v>830</v>
      </c>
      <c r="S1073" s="99">
        <f t="shared" si="982"/>
        <v>0</v>
      </c>
      <c r="T1073" s="99">
        <f t="shared" si="983"/>
        <v>0</v>
      </c>
      <c r="U1073" s="99">
        <f t="shared" si="984"/>
        <v>4150</v>
      </c>
      <c r="V1073" s="143"/>
      <c r="W1073" s="143"/>
      <c r="X1073" s="143"/>
      <c r="Y1073" s="143"/>
      <c r="Z1073" s="143"/>
      <c r="AA1073" s="143"/>
      <c r="AB1073" s="143"/>
      <c r="AC1073" s="143"/>
    </row>
    <row r="1074" spans="2:29" x14ac:dyDescent="0.25">
      <c r="B1074" s="83">
        <v>1039</v>
      </c>
      <c r="C1074" s="95" t="s">
        <v>7</v>
      </c>
      <c r="D1074" s="96" t="s">
        <v>132</v>
      </c>
      <c r="E1074" s="97" t="s">
        <v>145</v>
      </c>
      <c r="F1074" s="98" t="s">
        <v>187</v>
      </c>
      <c r="G1074" s="99"/>
      <c r="H1074" s="99"/>
      <c r="I1074" s="100"/>
      <c r="J1074" s="99"/>
      <c r="K1074" s="99"/>
      <c r="L1074" s="99"/>
      <c r="M1074" s="99"/>
      <c r="N1074" s="99">
        <f t="shared" si="980"/>
        <v>0</v>
      </c>
      <c r="O1074" s="99"/>
      <c r="P1074" s="99">
        <v>5</v>
      </c>
      <c r="Q1074" s="143"/>
      <c r="R1074" s="99">
        <v>830</v>
      </c>
      <c r="S1074" s="99">
        <f t="shared" si="982"/>
        <v>0</v>
      </c>
      <c r="T1074" s="99">
        <f t="shared" si="983"/>
        <v>0</v>
      </c>
      <c r="U1074" s="99">
        <f t="shared" si="984"/>
        <v>4150</v>
      </c>
      <c r="V1074" s="143"/>
      <c r="W1074" s="143"/>
      <c r="X1074" s="143"/>
      <c r="Y1074" s="143"/>
      <c r="Z1074" s="143"/>
      <c r="AA1074" s="143"/>
      <c r="AB1074" s="143"/>
      <c r="AC1074" s="143"/>
    </row>
    <row r="1075" spans="2:29" s="54" customFormat="1" x14ac:dyDescent="0.25">
      <c r="B1075" s="83">
        <v>1040</v>
      </c>
      <c r="C1075" s="95" t="s">
        <v>23</v>
      </c>
      <c r="D1075" s="96" t="s">
        <v>777</v>
      </c>
      <c r="E1075" s="97" t="s">
        <v>145</v>
      </c>
      <c r="F1075" s="98" t="s">
        <v>778</v>
      </c>
      <c r="G1075" s="99"/>
      <c r="H1075" s="99"/>
      <c r="I1075" s="100"/>
      <c r="J1075" s="99">
        <v>0</v>
      </c>
      <c r="K1075" s="99">
        <v>0</v>
      </c>
      <c r="L1075" s="99">
        <v>0</v>
      </c>
      <c r="M1075" s="99"/>
      <c r="N1075" s="99">
        <f t="shared" ref="N1075" si="986">SUM(L1075+M1075)</f>
        <v>0</v>
      </c>
      <c r="O1075" s="99">
        <v>0</v>
      </c>
      <c r="P1075" s="99">
        <v>0</v>
      </c>
      <c r="Q1075" s="144">
        <f>N1075-O1075</f>
        <v>0</v>
      </c>
      <c r="R1075" s="99"/>
      <c r="S1075" s="99">
        <f t="shared" ref="S1075" si="987">N1075*R1075</f>
        <v>0</v>
      </c>
      <c r="T1075" s="99">
        <f t="shared" ref="T1075" si="988">O1075*R1075</f>
        <v>0</v>
      </c>
      <c r="U1075" s="99">
        <f t="shared" ref="U1075" si="989">P1075*R1075</f>
        <v>0</v>
      </c>
      <c r="V1075" s="143" t="s">
        <v>727</v>
      </c>
      <c r="W1075" s="143"/>
      <c r="X1075" s="143"/>
      <c r="Y1075" s="143"/>
      <c r="Z1075" s="143"/>
      <c r="AA1075" s="143"/>
      <c r="AB1075" s="143"/>
      <c r="AC1075" s="143"/>
    </row>
    <row r="1076" spans="2:29" x14ac:dyDescent="0.25">
      <c r="B1076" s="83">
        <v>1040</v>
      </c>
      <c r="C1076" s="95" t="s">
        <v>23</v>
      </c>
      <c r="D1076" s="96" t="s">
        <v>647</v>
      </c>
      <c r="E1076" s="97" t="s">
        <v>145</v>
      </c>
      <c r="F1076" s="98" t="s">
        <v>660</v>
      </c>
      <c r="G1076" s="99"/>
      <c r="H1076" s="99"/>
      <c r="I1076" s="100"/>
      <c r="J1076" s="99">
        <v>0</v>
      </c>
      <c r="K1076" s="99">
        <v>0</v>
      </c>
      <c r="L1076" s="99">
        <v>0</v>
      </c>
      <c r="M1076" s="99"/>
      <c r="N1076" s="99">
        <f t="shared" si="980"/>
        <v>0</v>
      </c>
      <c r="O1076" s="99">
        <v>0</v>
      </c>
      <c r="P1076" s="99">
        <v>20</v>
      </c>
      <c r="Q1076" s="144">
        <f>N1076-O1076</f>
        <v>0</v>
      </c>
      <c r="R1076" s="99">
        <v>557</v>
      </c>
      <c r="S1076" s="99">
        <f t="shared" si="982"/>
        <v>0</v>
      </c>
      <c r="T1076" s="99">
        <f t="shared" si="983"/>
        <v>0</v>
      </c>
      <c r="U1076" s="99">
        <f t="shared" si="984"/>
        <v>11140</v>
      </c>
      <c r="V1076" s="143" t="s">
        <v>727</v>
      </c>
      <c r="W1076" s="143"/>
      <c r="X1076" s="143"/>
      <c r="Y1076" s="143"/>
      <c r="Z1076" s="143"/>
      <c r="AA1076" s="143"/>
      <c r="AB1076" s="143"/>
      <c r="AC1076" s="143"/>
    </row>
    <row r="1077" spans="2:29" x14ac:dyDescent="0.25">
      <c r="B1077" s="83">
        <v>1041</v>
      </c>
      <c r="C1077" s="95" t="s">
        <v>7</v>
      </c>
      <c r="D1077" s="96" t="s">
        <v>115</v>
      </c>
      <c r="E1077" s="97" t="s">
        <v>145</v>
      </c>
      <c r="F1077" s="98" t="s">
        <v>192</v>
      </c>
      <c r="G1077" s="99"/>
      <c r="H1077" s="99"/>
      <c r="I1077" s="100"/>
      <c r="J1077" s="99"/>
      <c r="K1077" s="99"/>
      <c r="L1077" s="99"/>
      <c r="M1077" s="99"/>
      <c r="N1077" s="99">
        <f t="shared" si="980"/>
        <v>0</v>
      </c>
      <c r="O1077" s="99"/>
      <c r="P1077" s="99">
        <v>5</v>
      </c>
      <c r="Q1077" s="143"/>
      <c r="R1077" s="99">
        <v>750</v>
      </c>
      <c r="S1077" s="99">
        <f t="shared" si="982"/>
        <v>0</v>
      </c>
      <c r="T1077" s="99">
        <f t="shared" si="983"/>
        <v>0</v>
      </c>
      <c r="U1077" s="99">
        <f t="shared" si="984"/>
        <v>3750</v>
      </c>
      <c r="V1077" s="143"/>
      <c r="W1077" s="143"/>
      <c r="X1077" s="143"/>
      <c r="Y1077" s="143"/>
      <c r="Z1077" s="143"/>
      <c r="AA1077" s="143"/>
      <c r="AB1077" s="143"/>
      <c r="AC1077" s="143"/>
    </row>
    <row r="1078" spans="2:29" x14ac:dyDescent="0.25">
      <c r="B1078" s="83">
        <v>1042</v>
      </c>
      <c r="C1078" s="95" t="s">
        <v>7</v>
      </c>
      <c r="D1078" s="96" t="s">
        <v>132</v>
      </c>
      <c r="E1078" s="97" t="s">
        <v>145</v>
      </c>
      <c r="F1078" s="98" t="s">
        <v>192</v>
      </c>
      <c r="G1078" s="99"/>
      <c r="H1078" s="99"/>
      <c r="I1078" s="100"/>
      <c r="J1078" s="99"/>
      <c r="K1078" s="99"/>
      <c r="L1078" s="99"/>
      <c r="M1078" s="99"/>
      <c r="N1078" s="99">
        <f t="shared" si="980"/>
        <v>0</v>
      </c>
      <c r="O1078" s="99"/>
      <c r="P1078" s="99">
        <v>5</v>
      </c>
      <c r="Q1078" s="143"/>
      <c r="R1078" s="99">
        <v>750</v>
      </c>
      <c r="S1078" s="99">
        <f t="shared" si="982"/>
        <v>0</v>
      </c>
      <c r="T1078" s="99">
        <f t="shared" si="983"/>
        <v>0</v>
      </c>
      <c r="U1078" s="99">
        <f t="shared" si="984"/>
        <v>3750</v>
      </c>
      <c r="V1078" s="143"/>
      <c r="W1078" s="143"/>
      <c r="X1078" s="143"/>
      <c r="Y1078" s="143"/>
      <c r="Z1078" s="143"/>
      <c r="AA1078" s="143"/>
      <c r="AB1078" s="143"/>
      <c r="AC1078" s="143"/>
    </row>
    <row r="1079" spans="2:29" x14ac:dyDescent="0.25">
      <c r="B1079" s="83">
        <v>1043</v>
      </c>
      <c r="C1079" s="95" t="s">
        <v>23</v>
      </c>
      <c r="D1079" s="96" t="s">
        <v>648</v>
      </c>
      <c r="E1079" s="97" t="s">
        <v>145</v>
      </c>
      <c r="F1079" s="98" t="s">
        <v>199</v>
      </c>
      <c r="G1079" s="99">
        <v>0</v>
      </c>
      <c r="H1079" s="99">
        <v>0</v>
      </c>
      <c r="I1079" s="100">
        <v>0</v>
      </c>
      <c r="J1079" s="99">
        <v>0</v>
      </c>
      <c r="K1079" s="99">
        <v>0</v>
      </c>
      <c r="L1079" s="99">
        <v>0</v>
      </c>
      <c r="M1079" s="99">
        <v>0</v>
      </c>
      <c r="N1079" s="99">
        <f t="shared" si="980"/>
        <v>0</v>
      </c>
      <c r="O1079" s="99">
        <v>25</v>
      </c>
      <c r="P1079" s="99">
        <v>25</v>
      </c>
      <c r="Q1079" s="41">
        <f>N1079-O1079</f>
        <v>-25</v>
      </c>
      <c r="R1079" s="99">
        <v>77</v>
      </c>
      <c r="S1079" s="99">
        <f t="shared" si="982"/>
        <v>0</v>
      </c>
      <c r="T1079" s="99">
        <f t="shared" si="983"/>
        <v>1925</v>
      </c>
      <c r="U1079" s="99">
        <f t="shared" si="984"/>
        <v>1925</v>
      </c>
    </row>
    <row r="1080" spans="2:29" x14ac:dyDescent="0.25">
      <c r="B1080" s="83">
        <v>1044</v>
      </c>
      <c r="C1080" s="95" t="s">
        <v>7</v>
      </c>
      <c r="D1080" s="96" t="s">
        <v>115</v>
      </c>
      <c r="E1080" s="97" t="s">
        <v>145</v>
      </c>
      <c r="F1080" s="98" t="s">
        <v>204</v>
      </c>
      <c r="G1080" s="99"/>
      <c r="H1080" s="99"/>
      <c r="I1080" s="100"/>
      <c r="J1080" s="99"/>
      <c r="K1080" s="99"/>
      <c r="L1080" s="99"/>
      <c r="M1080" s="99"/>
      <c r="N1080" s="99">
        <f t="shared" si="980"/>
        <v>0</v>
      </c>
      <c r="O1080" s="99"/>
      <c r="P1080" s="99">
        <v>5</v>
      </c>
      <c r="Q1080" s="143"/>
      <c r="R1080" s="99">
        <v>295</v>
      </c>
      <c r="S1080" s="99">
        <f t="shared" si="982"/>
        <v>0</v>
      </c>
      <c r="T1080" s="99">
        <f t="shared" si="983"/>
        <v>0</v>
      </c>
      <c r="U1080" s="99">
        <f t="shared" si="984"/>
        <v>1475</v>
      </c>
      <c r="V1080" s="143"/>
      <c r="W1080" s="143"/>
      <c r="X1080" s="143"/>
      <c r="Y1080" s="143"/>
      <c r="Z1080" s="143"/>
      <c r="AA1080" s="143"/>
      <c r="AB1080" s="143"/>
      <c r="AC1080" s="143"/>
    </row>
    <row r="1081" spans="2:29" x14ac:dyDescent="0.25">
      <c r="B1081" s="83">
        <v>1045</v>
      </c>
      <c r="C1081" s="95" t="s">
        <v>23</v>
      </c>
      <c r="D1081" s="96" t="s">
        <v>196</v>
      </c>
      <c r="E1081" s="97" t="s">
        <v>145</v>
      </c>
      <c r="F1081" s="98" t="s">
        <v>204</v>
      </c>
      <c r="G1081" s="99"/>
      <c r="H1081" s="99"/>
      <c r="I1081" s="100"/>
      <c r="J1081" s="99"/>
      <c r="K1081" s="99"/>
      <c r="L1081" s="99"/>
      <c r="M1081" s="99"/>
      <c r="N1081" s="99">
        <f t="shared" ref="N1081:N1090" si="990">SUM(L1081+M1081)</f>
        <v>0</v>
      </c>
      <c r="O1081" s="99">
        <v>5</v>
      </c>
      <c r="P1081" s="99">
        <v>0</v>
      </c>
      <c r="Q1081" s="144">
        <f t="shared" ref="Q1081:Q1082" si="991">N1081-O1081</f>
        <v>-5</v>
      </c>
      <c r="R1081" s="99">
        <v>312</v>
      </c>
      <c r="S1081" s="99">
        <f t="shared" ref="S1081:S1082" si="992">N1081*R1081</f>
        <v>0</v>
      </c>
      <c r="T1081" s="99">
        <f t="shared" ref="T1081:T1082" si="993">O1081*R1081</f>
        <v>1560</v>
      </c>
      <c r="U1081" s="99">
        <f t="shared" ref="U1081:U1082" si="994">P1081*R1081</f>
        <v>0</v>
      </c>
      <c r="V1081" s="143"/>
      <c r="W1081" s="143"/>
      <c r="X1081" s="143"/>
      <c r="Y1081" s="143"/>
      <c r="Z1081" s="143"/>
      <c r="AA1081" s="143"/>
      <c r="AB1081" s="143"/>
      <c r="AC1081" s="143"/>
    </row>
    <row r="1082" spans="2:29" x14ac:dyDescent="0.25">
      <c r="B1082" s="83">
        <v>1046</v>
      </c>
      <c r="C1082" s="95" t="s">
        <v>23</v>
      </c>
      <c r="D1082" s="96" t="s">
        <v>664</v>
      </c>
      <c r="E1082" s="97" t="s">
        <v>145</v>
      </c>
      <c r="F1082" s="98" t="s">
        <v>230</v>
      </c>
      <c r="G1082" s="99"/>
      <c r="H1082" s="99"/>
      <c r="I1082" s="100"/>
      <c r="J1082" s="99"/>
      <c r="K1082" s="99"/>
      <c r="L1082" s="99"/>
      <c r="M1082" s="99"/>
      <c r="N1082" s="99">
        <f>SUM(L1082+M1082)</f>
        <v>0</v>
      </c>
      <c r="O1082" s="99">
        <v>5</v>
      </c>
      <c r="P1082" s="99">
        <v>0</v>
      </c>
      <c r="Q1082" s="144">
        <f t="shared" si="991"/>
        <v>-5</v>
      </c>
      <c r="R1082" s="99">
        <v>200</v>
      </c>
      <c r="S1082" s="99">
        <f t="shared" si="992"/>
        <v>0</v>
      </c>
      <c r="T1082" s="99">
        <f t="shared" si="993"/>
        <v>1000</v>
      </c>
      <c r="U1082" s="99">
        <f t="shared" si="994"/>
        <v>0</v>
      </c>
      <c r="V1082" s="143" t="s">
        <v>727</v>
      </c>
      <c r="W1082" s="143"/>
      <c r="X1082" s="143"/>
      <c r="Y1082" s="143"/>
      <c r="Z1082" s="143"/>
      <c r="AA1082" s="143"/>
      <c r="AB1082" s="143"/>
      <c r="AC1082" s="143"/>
    </row>
    <row r="1083" spans="2:29" x14ac:dyDescent="0.25">
      <c r="B1083" s="83">
        <v>1047</v>
      </c>
      <c r="C1083" s="95" t="s">
        <v>7</v>
      </c>
      <c r="D1083" s="96" t="s">
        <v>35</v>
      </c>
      <c r="E1083" s="97" t="s">
        <v>145</v>
      </c>
      <c r="F1083" s="98" t="s">
        <v>230</v>
      </c>
      <c r="G1083" s="99"/>
      <c r="H1083" s="99"/>
      <c r="I1083" s="100"/>
      <c r="J1083" s="99"/>
      <c r="K1083" s="99"/>
      <c r="L1083" s="99"/>
      <c r="M1083" s="99"/>
      <c r="N1083" s="99">
        <f t="shared" si="990"/>
        <v>0</v>
      </c>
      <c r="O1083" s="99"/>
      <c r="P1083" s="99">
        <v>10</v>
      </c>
      <c r="Q1083" s="143"/>
      <c r="R1083" s="99">
        <v>228</v>
      </c>
      <c r="S1083" s="99">
        <f t="shared" ref="S1083:S1097" si="995">N1083*R1083</f>
        <v>0</v>
      </c>
      <c r="T1083" s="99">
        <f t="shared" ref="T1083:T1097" si="996">O1083*R1083</f>
        <v>0</v>
      </c>
      <c r="U1083" s="99">
        <f t="shared" ref="U1083:U1097" si="997">P1083*R1083</f>
        <v>2280</v>
      </c>
      <c r="V1083" s="143" t="s">
        <v>727</v>
      </c>
      <c r="W1083" s="143"/>
      <c r="X1083" s="143"/>
      <c r="Y1083" s="143"/>
      <c r="Z1083" s="143"/>
      <c r="AA1083" s="143"/>
      <c r="AB1083" s="143"/>
      <c r="AC1083" s="143"/>
    </row>
    <row r="1084" spans="2:29" x14ac:dyDescent="0.25">
      <c r="B1084" s="83">
        <v>1048</v>
      </c>
      <c r="C1084" s="95" t="s">
        <v>7</v>
      </c>
      <c r="D1084" s="96" t="s">
        <v>126</v>
      </c>
      <c r="E1084" s="97" t="s">
        <v>145</v>
      </c>
      <c r="F1084" s="98" t="s">
        <v>230</v>
      </c>
      <c r="G1084" s="99"/>
      <c r="H1084" s="99"/>
      <c r="I1084" s="100"/>
      <c r="J1084" s="99"/>
      <c r="K1084" s="99"/>
      <c r="L1084" s="99"/>
      <c r="M1084" s="99"/>
      <c r="N1084" s="99">
        <f t="shared" si="990"/>
        <v>0</v>
      </c>
      <c r="O1084" s="99"/>
      <c r="P1084" s="99">
        <v>120</v>
      </c>
      <c r="Q1084" s="143"/>
      <c r="R1084" s="99">
        <v>188</v>
      </c>
      <c r="S1084" s="99">
        <f t="shared" si="995"/>
        <v>0</v>
      </c>
      <c r="T1084" s="99">
        <f t="shared" si="996"/>
        <v>0</v>
      </c>
      <c r="U1084" s="99">
        <f t="shared" si="997"/>
        <v>22560</v>
      </c>
      <c r="V1084" s="143" t="s">
        <v>727</v>
      </c>
      <c r="W1084" s="143"/>
      <c r="X1084" s="143"/>
      <c r="Y1084" s="143"/>
      <c r="Z1084" s="143"/>
      <c r="AA1084" s="143"/>
      <c r="AB1084" s="143"/>
      <c r="AC1084" s="143"/>
    </row>
    <row r="1085" spans="2:29" x14ac:dyDescent="0.25">
      <c r="B1085" s="83">
        <v>1049</v>
      </c>
      <c r="C1085" s="95" t="s">
        <v>7</v>
      </c>
      <c r="D1085" s="96" t="s">
        <v>8</v>
      </c>
      <c r="E1085" s="97" t="s">
        <v>145</v>
      </c>
      <c r="F1085" s="98" t="s">
        <v>230</v>
      </c>
      <c r="G1085" s="99"/>
      <c r="H1085" s="99"/>
      <c r="I1085" s="100"/>
      <c r="J1085" s="99"/>
      <c r="K1085" s="99"/>
      <c r="L1085" s="99"/>
      <c r="M1085" s="99"/>
      <c r="N1085" s="99">
        <f t="shared" si="990"/>
        <v>0</v>
      </c>
      <c r="O1085" s="99"/>
      <c r="P1085" s="99">
        <v>15</v>
      </c>
      <c r="Q1085" s="143"/>
      <c r="R1085" s="99">
        <v>188</v>
      </c>
      <c r="S1085" s="99">
        <f t="shared" si="995"/>
        <v>0</v>
      </c>
      <c r="T1085" s="99">
        <f t="shared" si="996"/>
        <v>0</v>
      </c>
      <c r="U1085" s="99">
        <f t="shared" si="997"/>
        <v>2820</v>
      </c>
      <c r="V1085" s="143" t="s">
        <v>727</v>
      </c>
      <c r="W1085" s="143"/>
      <c r="X1085" s="143"/>
      <c r="Y1085" s="143"/>
      <c r="Z1085" s="143"/>
      <c r="AA1085" s="143"/>
      <c r="AB1085" s="143"/>
      <c r="AC1085" s="143"/>
    </row>
    <row r="1086" spans="2:29" x14ac:dyDescent="0.25">
      <c r="B1086" s="83">
        <v>1050</v>
      </c>
      <c r="C1086" s="95" t="s">
        <v>7</v>
      </c>
      <c r="D1086" s="96" t="s">
        <v>65</v>
      </c>
      <c r="E1086" s="97" t="s">
        <v>145</v>
      </c>
      <c r="F1086" s="98" t="s">
        <v>230</v>
      </c>
      <c r="G1086" s="99"/>
      <c r="H1086" s="99"/>
      <c r="I1086" s="100"/>
      <c r="J1086" s="99"/>
      <c r="K1086" s="99"/>
      <c r="L1086" s="99"/>
      <c r="M1086" s="99"/>
      <c r="N1086" s="99">
        <f t="shared" si="990"/>
        <v>0</v>
      </c>
      <c r="O1086" s="99"/>
      <c r="P1086" s="99">
        <v>150</v>
      </c>
      <c r="Q1086" s="143"/>
      <c r="R1086" s="99">
        <v>196</v>
      </c>
      <c r="S1086" s="99">
        <f t="shared" si="995"/>
        <v>0</v>
      </c>
      <c r="T1086" s="99">
        <f t="shared" si="996"/>
        <v>0</v>
      </c>
      <c r="U1086" s="99">
        <f t="shared" si="997"/>
        <v>29400</v>
      </c>
      <c r="V1086" s="143" t="s">
        <v>727</v>
      </c>
      <c r="W1086" s="143"/>
      <c r="X1086" s="143"/>
      <c r="Y1086" s="143"/>
      <c r="Z1086" s="143"/>
      <c r="AA1086" s="143"/>
      <c r="AB1086" s="143"/>
      <c r="AC1086" s="143"/>
    </row>
    <row r="1087" spans="2:29" s="54" customFormat="1" x14ac:dyDescent="0.25">
      <c r="B1087" s="83">
        <v>1051</v>
      </c>
      <c r="C1087" s="95" t="s">
        <v>23</v>
      </c>
      <c r="D1087" s="96" t="s">
        <v>232</v>
      </c>
      <c r="E1087" s="97" t="s">
        <v>145</v>
      </c>
      <c r="F1087" s="98" t="s">
        <v>230</v>
      </c>
      <c r="G1087" s="99"/>
      <c r="H1087" s="99"/>
      <c r="I1087" s="100"/>
      <c r="J1087" s="99"/>
      <c r="K1087" s="99"/>
      <c r="L1087" s="99"/>
      <c r="M1087" s="99"/>
      <c r="N1087" s="99">
        <f t="shared" si="990"/>
        <v>0</v>
      </c>
      <c r="O1087" s="99"/>
      <c r="P1087" s="99">
        <v>10</v>
      </c>
      <c r="Q1087" s="144">
        <f t="shared" ref="Q1087" si="998">N1087-O1087</f>
        <v>0</v>
      </c>
      <c r="R1087" s="99">
        <v>200</v>
      </c>
      <c r="S1087" s="99">
        <f t="shared" ref="S1087" si="999">N1087*R1087</f>
        <v>0</v>
      </c>
      <c r="T1087" s="99">
        <f t="shared" ref="T1087" si="1000">O1087*R1087</f>
        <v>0</v>
      </c>
      <c r="U1087" s="99">
        <f t="shared" ref="U1087" si="1001">P1087*R1087</f>
        <v>2000</v>
      </c>
      <c r="V1087" s="143" t="s">
        <v>727</v>
      </c>
      <c r="W1087" s="143"/>
      <c r="X1087" s="143"/>
      <c r="Y1087" s="143"/>
      <c r="Z1087" s="143"/>
      <c r="AA1087" s="143"/>
      <c r="AB1087" s="143"/>
      <c r="AC1087" s="143"/>
    </row>
    <row r="1088" spans="2:29" x14ac:dyDescent="0.25">
      <c r="B1088" s="83">
        <v>1052</v>
      </c>
      <c r="C1088" s="95" t="s">
        <v>23</v>
      </c>
      <c r="D1088" s="96" t="s">
        <v>232</v>
      </c>
      <c r="E1088" s="97" t="s">
        <v>421</v>
      </c>
      <c r="F1088" s="98" t="s">
        <v>723</v>
      </c>
      <c r="G1088" s="99"/>
      <c r="H1088" s="99"/>
      <c r="I1088" s="100"/>
      <c r="J1088" s="99"/>
      <c r="K1088" s="99"/>
      <c r="L1088" s="99"/>
      <c r="M1088" s="99"/>
      <c r="N1088" s="99">
        <f t="shared" si="990"/>
        <v>0</v>
      </c>
      <c r="O1088" s="99"/>
      <c r="P1088" s="99">
        <v>10</v>
      </c>
      <c r="Q1088" s="144">
        <f t="shared" ref="Q1088:Q1092" si="1002">N1088-O1088</f>
        <v>0</v>
      </c>
      <c r="R1088" s="99">
        <v>260</v>
      </c>
      <c r="S1088" s="99">
        <f t="shared" si="995"/>
        <v>0</v>
      </c>
      <c r="T1088" s="99">
        <f t="shared" si="996"/>
        <v>0</v>
      </c>
      <c r="U1088" s="99">
        <f t="shared" si="997"/>
        <v>2600</v>
      </c>
      <c r="V1088" s="143" t="s">
        <v>727</v>
      </c>
      <c r="W1088" s="143"/>
      <c r="X1088" s="143"/>
      <c r="Y1088" s="143"/>
      <c r="Z1088" s="143"/>
      <c r="AA1088" s="143"/>
      <c r="AB1088" s="143"/>
      <c r="AC1088" s="143"/>
    </row>
    <row r="1089" spans="2:29" s="54" customFormat="1" x14ac:dyDescent="0.25">
      <c r="B1089" s="83">
        <v>1053</v>
      </c>
      <c r="C1089" s="95" t="s">
        <v>23</v>
      </c>
      <c r="D1089" s="96" t="s">
        <v>37</v>
      </c>
      <c r="E1089" s="97" t="s">
        <v>236</v>
      </c>
      <c r="F1089" s="98" t="s">
        <v>652</v>
      </c>
      <c r="G1089" s="99"/>
      <c r="H1089" s="99"/>
      <c r="I1089" s="100"/>
      <c r="J1089" s="99"/>
      <c r="K1089" s="99"/>
      <c r="L1089" s="99"/>
      <c r="M1089" s="99"/>
      <c r="N1089" s="99">
        <f t="shared" si="990"/>
        <v>0</v>
      </c>
      <c r="O1089" s="99"/>
      <c r="P1089" s="99">
        <v>30</v>
      </c>
      <c r="Q1089" s="144">
        <f t="shared" ref="Q1089" si="1003">N1089-O1089</f>
        <v>0</v>
      </c>
      <c r="R1089" s="99">
        <v>135</v>
      </c>
      <c r="S1089" s="99">
        <f t="shared" ref="S1089" si="1004">N1089*R1089</f>
        <v>0</v>
      </c>
      <c r="T1089" s="99">
        <f t="shared" ref="T1089" si="1005">O1089*R1089</f>
        <v>0</v>
      </c>
      <c r="U1089" s="99">
        <f t="shared" ref="U1089" si="1006">P1089*R1089</f>
        <v>4050</v>
      </c>
      <c r="V1089" s="143" t="s">
        <v>727</v>
      </c>
      <c r="W1089" s="143"/>
      <c r="X1089" s="143"/>
      <c r="Y1089" s="143"/>
      <c r="Z1089" s="143"/>
      <c r="AA1089" s="143"/>
      <c r="AB1089" s="143"/>
      <c r="AC1089" s="143"/>
    </row>
    <row r="1090" spans="2:29" x14ac:dyDescent="0.25">
      <c r="B1090" s="83">
        <v>1054</v>
      </c>
      <c r="C1090" s="95" t="s">
        <v>23</v>
      </c>
      <c r="D1090" s="96" t="s">
        <v>37</v>
      </c>
      <c r="E1090" s="97" t="s">
        <v>236</v>
      </c>
      <c r="F1090" s="98" t="s">
        <v>275</v>
      </c>
      <c r="G1090" s="99"/>
      <c r="H1090" s="99"/>
      <c r="I1090" s="100"/>
      <c r="J1090" s="99"/>
      <c r="K1090" s="99"/>
      <c r="L1090" s="99"/>
      <c r="M1090" s="99"/>
      <c r="N1090" s="99">
        <f t="shared" si="990"/>
        <v>0</v>
      </c>
      <c r="O1090" s="99"/>
      <c r="P1090" s="99">
        <v>30</v>
      </c>
      <c r="Q1090" s="144">
        <f t="shared" si="1002"/>
        <v>0</v>
      </c>
      <c r="R1090" s="99">
        <v>272</v>
      </c>
      <c r="S1090" s="99">
        <f t="shared" si="995"/>
        <v>0</v>
      </c>
      <c r="T1090" s="99">
        <f t="shared" si="996"/>
        <v>0</v>
      </c>
      <c r="U1090" s="99">
        <f t="shared" si="997"/>
        <v>8160</v>
      </c>
      <c r="V1090" s="143" t="s">
        <v>727</v>
      </c>
      <c r="W1090" s="143"/>
      <c r="X1090" s="143"/>
      <c r="Y1090" s="143"/>
      <c r="Z1090" s="143"/>
      <c r="AA1090" s="143"/>
      <c r="AB1090" s="143"/>
      <c r="AC1090" s="143"/>
    </row>
    <row r="1091" spans="2:29" x14ac:dyDescent="0.25">
      <c r="B1091" s="83">
        <v>1055</v>
      </c>
      <c r="C1091" s="95" t="s">
        <v>23</v>
      </c>
      <c r="D1091" s="96" t="s">
        <v>650</v>
      </c>
      <c r="E1091" s="97" t="s">
        <v>236</v>
      </c>
      <c r="F1091" s="98" t="s">
        <v>238</v>
      </c>
      <c r="G1091" s="99">
        <v>0</v>
      </c>
      <c r="H1091" s="99">
        <v>0</v>
      </c>
      <c r="I1091" s="100">
        <v>0</v>
      </c>
      <c r="J1091" s="99">
        <v>0</v>
      </c>
      <c r="K1091" s="99">
        <v>0</v>
      </c>
      <c r="L1091" s="99">
        <v>0</v>
      </c>
      <c r="M1091" s="99">
        <v>0</v>
      </c>
      <c r="N1091" s="99">
        <f t="shared" ref="N1091:N1109" si="1007">SUM(L1091+M1091)</f>
        <v>0</v>
      </c>
      <c r="O1091" s="99">
        <v>0</v>
      </c>
      <c r="P1091" s="99">
        <v>50</v>
      </c>
      <c r="Q1091" s="41">
        <f t="shared" si="1002"/>
        <v>0</v>
      </c>
      <c r="R1091" s="99">
        <v>109</v>
      </c>
      <c r="S1091" s="99">
        <f t="shared" si="995"/>
        <v>0</v>
      </c>
      <c r="T1091" s="99">
        <f t="shared" si="996"/>
        <v>0</v>
      </c>
      <c r="U1091" s="99">
        <f t="shared" si="997"/>
        <v>5450</v>
      </c>
    </row>
    <row r="1092" spans="2:29" x14ac:dyDescent="0.25">
      <c r="B1092" s="83">
        <v>1056</v>
      </c>
      <c r="C1092" s="95" t="s">
        <v>23</v>
      </c>
      <c r="D1092" s="96" t="s">
        <v>224</v>
      </c>
      <c r="E1092" s="97" t="s">
        <v>236</v>
      </c>
      <c r="F1092" s="98" t="s">
        <v>238</v>
      </c>
      <c r="G1092" s="99">
        <v>0</v>
      </c>
      <c r="H1092" s="99">
        <v>0</v>
      </c>
      <c r="I1092" s="100">
        <v>0</v>
      </c>
      <c r="J1092" s="99">
        <v>0</v>
      </c>
      <c r="K1092" s="99">
        <v>0</v>
      </c>
      <c r="L1092" s="99">
        <v>0</v>
      </c>
      <c r="M1092" s="99">
        <v>0</v>
      </c>
      <c r="N1092" s="99">
        <f t="shared" si="1007"/>
        <v>0</v>
      </c>
      <c r="O1092" s="99">
        <v>0</v>
      </c>
      <c r="P1092" s="99">
        <v>50</v>
      </c>
      <c r="Q1092" s="41">
        <f t="shared" si="1002"/>
        <v>0</v>
      </c>
      <c r="R1092" s="99">
        <v>109</v>
      </c>
      <c r="S1092" s="99">
        <f t="shared" si="995"/>
        <v>0</v>
      </c>
      <c r="T1092" s="99">
        <f t="shared" si="996"/>
        <v>0</v>
      </c>
      <c r="U1092" s="99">
        <f t="shared" si="997"/>
        <v>5450</v>
      </c>
    </row>
    <row r="1093" spans="2:29" x14ac:dyDescent="0.25">
      <c r="B1093" s="83">
        <v>1057</v>
      </c>
      <c r="C1093" s="95" t="s">
        <v>7</v>
      </c>
      <c r="D1093" s="96" t="s">
        <v>264</v>
      </c>
      <c r="E1093" s="97" t="s">
        <v>236</v>
      </c>
      <c r="F1093" s="98" t="s">
        <v>238</v>
      </c>
      <c r="G1093" s="99">
        <v>0</v>
      </c>
      <c r="H1093" s="99">
        <v>0</v>
      </c>
      <c r="I1093" s="100">
        <v>0</v>
      </c>
      <c r="J1093" s="99">
        <v>0</v>
      </c>
      <c r="K1093" s="99">
        <v>0</v>
      </c>
      <c r="L1093" s="99">
        <v>0</v>
      </c>
      <c r="M1093" s="99">
        <v>0</v>
      </c>
      <c r="N1093" s="99">
        <f t="shared" si="1007"/>
        <v>0</v>
      </c>
      <c r="O1093" s="99">
        <v>0</v>
      </c>
      <c r="P1093" s="99">
        <v>25</v>
      </c>
      <c r="R1093" s="99">
        <v>109</v>
      </c>
      <c r="S1093" s="99">
        <f t="shared" si="995"/>
        <v>0</v>
      </c>
      <c r="T1093" s="99">
        <f t="shared" si="996"/>
        <v>0</v>
      </c>
      <c r="U1093" s="99">
        <f t="shared" si="997"/>
        <v>2725</v>
      </c>
    </row>
    <row r="1094" spans="2:29" x14ac:dyDescent="0.25">
      <c r="B1094" s="83">
        <v>1058</v>
      </c>
      <c r="C1094" s="95" t="s">
        <v>23</v>
      </c>
      <c r="D1094" s="96" t="s">
        <v>74</v>
      </c>
      <c r="E1094" s="97" t="s">
        <v>236</v>
      </c>
      <c r="F1094" s="98" t="s">
        <v>238</v>
      </c>
      <c r="G1094" s="99">
        <v>0</v>
      </c>
      <c r="H1094" s="99">
        <v>0</v>
      </c>
      <c r="I1094" s="100">
        <v>0</v>
      </c>
      <c r="J1094" s="99">
        <v>0</v>
      </c>
      <c r="K1094" s="99">
        <v>0</v>
      </c>
      <c r="L1094" s="99">
        <v>0</v>
      </c>
      <c r="M1094" s="99">
        <v>0</v>
      </c>
      <c r="N1094" s="99">
        <f t="shared" si="1007"/>
        <v>0</v>
      </c>
      <c r="O1094" s="99">
        <v>0</v>
      </c>
      <c r="P1094" s="99">
        <v>50</v>
      </c>
      <c r="Q1094" s="41">
        <f t="shared" ref="Q1094:Q1095" si="1008">N1094-O1094</f>
        <v>0</v>
      </c>
      <c r="R1094" s="99">
        <v>109</v>
      </c>
      <c r="S1094" s="99">
        <f t="shared" si="995"/>
        <v>0</v>
      </c>
      <c r="T1094" s="99">
        <f t="shared" si="996"/>
        <v>0</v>
      </c>
      <c r="U1094" s="99">
        <f t="shared" si="997"/>
        <v>5450</v>
      </c>
    </row>
    <row r="1095" spans="2:29" x14ac:dyDescent="0.25">
      <c r="B1095" s="83">
        <v>1059</v>
      </c>
      <c r="C1095" s="95" t="s">
        <v>23</v>
      </c>
      <c r="D1095" s="96" t="s">
        <v>647</v>
      </c>
      <c r="E1095" s="97" t="s">
        <v>236</v>
      </c>
      <c r="F1095" s="98" t="s">
        <v>241</v>
      </c>
      <c r="G1095" s="99">
        <v>0</v>
      </c>
      <c r="H1095" s="99">
        <v>0</v>
      </c>
      <c r="I1095" s="100">
        <v>0</v>
      </c>
      <c r="J1095" s="99">
        <v>0</v>
      </c>
      <c r="K1095" s="99">
        <v>0</v>
      </c>
      <c r="L1095" s="99">
        <v>0</v>
      </c>
      <c r="M1095" s="99">
        <v>0</v>
      </c>
      <c r="N1095" s="99">
        <f t="shared" si="1007"/>
        <v>0</v>
      </c>
      <c r="O1095" s="99">
        <v>0</v>
      </c>
      <c r="P1095" s="99">
        <v>50</v>
      </c>
      <c r="Q1095" s="41">
        <f t="shared" si="1008"/>
        <v>0</v>
      </c>
      <c r="R1095" s="99">
        <v>145</v>
      </c>
      <c r="S1095" s="99">
        <f t="shared" si="995"/>
        <v>0</v>
      </c>
      <c r="T1095" s="99">
        <f t="shared" si="996"/>
        <v>0</v>
      </c>
      <c r="U1095" s="99">
        <f t="shared" si="997"/>
        <v>7250</v>
      </c>
    </row>
    <row r="1096" spans="2:29" x14ac:dyDescent="0.25">
      <c r="B1096" s="83">
        <v>1060</v>
      </c>
      <c r="C1096" s="95" t="s">
        <v>7</v>
      </c>
      <c r="D1096" s="96" t="s">
        <v>85</v>
      </c>
      <c r="E1096" s="97" t="s">
        <v>236</v>
      </c>
      <c r="F1096" s="98" t="s">
        <v>241</v>
      </c>
      <c r="G1096" s="99"/>
      <c r="H1096" s="99"/>
      <c r="I1096" s="100"/>
      <c r="J1096" s="99"/>
      <c r="K1096" s="99"/>
      <c r="L1096" s="99"/>
      <c r="M1096" s="99"/>
      <c r="N1096" s="99">
        <f t="shared" si="1007"/>
        <v>0</v>
      </c>
      <c r="O1096" s="99"/>
      <c r="P1096" s="99">
        <v>25</v>
      </c>
      <c r="Q1096" s="143"/>
      <c r="R1096" s="99">
        <v>145</v>
      </c>
      <c r="S1096" s="99">
        <f t="shared" si="995"/>
        <v>0</v>
      </c>
      <c r="T1096" s="99">
        <f t="shared" si="996"/>
        <v>0</v>
      </c>
      <c r="U1096" s="99">
        <f t="shared" si="997"/>
        <v>3625</v>
      </c>
      <c r="V1096" s="143"/>
      <c r="W1096" s="143"/>
      <c r="X1096" s="143"/>
      <c r="Y1096" s="143"/>
      <c r="Z1096" s="143"/>
      <c r="AA1096" s="143"/>
      <c r="AB1096" s="143"/>
      <c r="AC1096" s="143"/>
    </row>
    <row r="1097" spans="2:29" x14ac:dyDescent="0.25">
      <c r="B1097" s="83">
        <v>1061</v>
      </c>
      <c r="C1097" s="95" t="s">
        <v>23</v>
      </c>
      <c r="D1097" s="96" t="s">
        <v>266</v>
      </c>
      <c r="E1097" s="97" t="s">
        <v>236</v>
      </c>
      <c r="F1097" s="98" t="s">
        <v>652</v>
      </c>
      <c r="G1097" s="99"/>
      <c r="H1097" s="99"/>
      <c r="I1097" s="100"/>
      <c r="J1097" s="99">
        <v>0</v>
      </c>
      <c r="K1097" s="99">
        <v>0</v>
      </c>
      <c r="L1097" s="99">
        <v>0</v>
      </c>
      <c r="M1097" s="99">
        <v>0</v>
      </c>
      <c r="N1097" s="99">
        <f t="shared" si="1007"/>
        <v>0</v>
      </c>
      <c r="O1097" s="99"/>
      <c r="P1097" s="99">
        <v>25</v>
      </c>
      <c r="Q1097" s="41">
        <f>N1097-O1097</f>
        <v>0</v>
      </c>
      <c r="R1097" s="99">
        <v>126</v>
      </c>
      <c r="S1097" s="99">
        <f t="shared" si="995"/>
        <v>0</v>
      </c>
      <c r="T1097" s="99">
        <f t="shared" si="996"/>
        <v>0</v>
      </c>
      <c r="U1097" s="99">
        <f t="shared" si="997"/>
        <v>3150</v>
      </c>
    </row>
    <row r="1098" spans="2:29" x14ac:dyDescent="0.25">
      <c r="B1098" s="83">
        <v>1062</v>
      </c>
      <c r="C1098" s="95" t="s">
        <v>7</v>
      </c>
      <c r="D1098" s="96" t="s">
        <v>11</v>
      </c>
      <c r="E1098" s="97" t="s">
        <v>236</v>
      </c>
      <c r="F1098" s="98" t="s">
        <v>246</v>
      </c>
      <c r="G1098" s="99"/>
      <c r="H1098" s="99"/>
      <c r="I1098" s="100"/>
      <c r="J1098" s="99"/>
      <c r="K1098" s="99"/>
      <c r="L1098" s="99"/>
      <c r="M1098" s="99"/>
      <c r="N1098" s="99">
        <f t="shared" ref="N1098:N1099" si="1009">SUM(L1098+M1098)</f>
        <v>0</v>
      </c>
      <c r="O1098" s="99"/>
      <c r="P1098" s="99">
        <v>20</v>
      </c>
      <c r="Q1098" s="143"/>
      <c r="R1098" s="99">
        <v>250</v>
      </c>
      <c r="S1098" s="99">
        <f t="shared" ref="S1098:S1104" si="1010">N1098*R1098</f>
        <v>0</v>
      </c>
      <c r="T1098" s="99">
        <f t="shared" ref="T1098:T1104" si="1011">O1098*R1098</f>
        <v>0</v>
      </c>
      <c r="U1098" s="99">
        <f t="shared" ref="U1098:U1104" si="1012">P1098*R1098</f>
        <v>5000</v>
      </c>
      <c r="V1098" s="143" t="s">
        <v>727</v>
      </c>
      <c r="W1098" s="143"/>
      <c r="X1098" s="143"/>
      <c r="Y1098" s="143"/>
      <c r="Z1098" s="143"/>
      <c r="AA1098" s="143"/>
      <c r="AB1098" s="143"/>
      <c r="AC1098" s="143"/>
    </row>
    <row r="1099" spans="2:29" s="54" customFormat="1" x14ac:dyDescent="0.25">
      <c r="B1099" s="83">
        <v>1063</v>
      </c>
      <c r="C1099" s="95" t="s">
        <v>17</v>
      </c>
      <c r="D1099" s="102" t="s">
        <v>780</v>
      </c>
      <c r="E1099" s="97" t="s">
        <v>236</v>
      </c>
      <c r="F1099" s="98" t="s">
        <v>254</v>
      </c>
      <c r="G1099" s="99"/>
      <c r="H1099" s="99"/>
      <c r="I1099" s="100"/>
      <c r="J1099" s="99"/>
      <c r="K1099" s="99"/>
      <c r="L1099" s="99"/>
      <c r="M1099" s="99"/>
      <c r="N1099" s="99">
        <f t="shared" si="1009"/>
        <v>0</v>
      </c>
      <c r="O1099" s="99"/>
      <c r="P1099" s="99">
        <v>0</v>
      </c>
      <c r="Q1099" s="143"/>
      <c r="R1099" s="99">
        <v>125</v>
      </c>
      <c r="S1099" s="99">
        <f t="shared" ref="S1099" si="1013">N1099*R1099</f>
        <v>0</v>
      </c>
      <c r="T1099" s="99">
        <f t="shared" ref="T1099" si="1014">O1099*R1099</f>
        <v>0</v>
      </c>
      <c r="U1099" s="99">
        <f t="shared" ref="U1099" si="1015">P1099*R1099</f>
        <v>0</v>
      </c>
      <c r="V1099" s="143"/>
      <c r="W1099" s="143"/>
      <c r="X1099" s="143"/>
      <c r="Y1099" s="143"/>
      <c r="Z1099" s="143"/>
      <c r="AA1099" s="143"/>
      <c r="AB1099" s="143"/>
      <c r="AC1099" s="143"/>
    </row>
    <row r="1100" spans="2:29" x14ac:dyDescent="0.25">
      <c r="B1100" s="83">
        <v>1063</v>
      </c>
      <c r="C1100" s="95" t="s">
        <v>7</v>
      </c>
      <c r="D1100" s="102" t="s">
        <v>14</v>
      </c>
      <c r="E1100" s="97" t="s">
        <v>236</v>
      </c>
      <c r="F1100" s="98" t="s">
        <v>254</v>
      </c>
      <c r="G1100" s="99"/>
      <c r="H1100" s="99"/>
      <c r="I1100" s="100"/>
      <c r="J1100" s="99"/>
      <c r="K1100" s="99"/>
      <c r="L1100" s="99"/>
      <c r="M1100" s="99"/>
      <c r="N1100" s="99">
        <f t="shared" si="1007"/>
        <v>0</v>
      </c>
      <c r="O1100" s="99"/>
      <c r="P1100" s="99">
        <v>25</v>
      </c>
      <c r="Q1100" s="143"/>
      <c r="R1100" s="99">
        <v>125</v>
      </c>
      <c r="S1100" s="99">
        <f t="shared" si="1010"/>
        <v>0</v>
      </c>
      <c r="T1100" s="99">
        <f t="shared" si="1011"/>
        <v>0</v>
      </c>
      <c r="U1100" s="99">
        <f t="shared" si="1012"/>
        <v>3125</v>
      </c>
      <c r="V1100" s="143"/>
      <c r="W1100" s="143"/>
      <c r="X1100" s="143"/>
      <c r="Y1100" s="143"/>
      <c r="Z1100" s="143"/>
      <c r="AA1100" s="143"/>
      <c r="AB1100" s="143"/>
      <c r="AC1100" s="143"/>
    </row>
    <row r="1101" spans="2:29" x14ac:dyDescent="0.25">
      <c r="B1101" s="83">
        <v>1064</v>
      </c>
      <c r="C1101" s="95" t="s">
        <v>7</v>
      </c>
      <c r="D1101" s="102" t="s">
        <v>191</v>
      </c>
      <c r="E1101" s="97" t="s">
        <v>236</v>
      </c>
      <c r="F1101" s="98" t="s">
        <v>254</v>
      </c>
      <c r="G1101" s="99"/>
      <c r="H1101" s="99"/>
      <c r="I1101" s="100"/>
      <c r="J1101" s="99"/>
      <c r="K1101" s="99"/>
      <c r="L1101" s="99"/>
      <c r="M1101" s="99"/>
      <c r="N1101" s="99">
        <f t="shared" si="1007"/>
        <v>0</v>
      </c>
      <c r="O1101" s="99"/>
      <c r="P1101" s="99">
        <v>25</v>
      </c>
      <c r="Q1101" s="143"/>
      <c r="R1101" s="99">
        <v>116</v>
      </c>
      <c r="S1101" s="99">
        <f t="shared" si="1010"/>
        <v>0</v>
      </c>
      <c r="T1101" s="99">
        <f t="shared" si="1011"/>
        <v>0</v>
      </c>
      <c r="U1101" s="99">
        <f t="shared" si="1012"/>
        <v>2900</v>
      </c>
      <c r="V1101" s="143"/>
      <c r="W1101" s="143"/>
      <c r="X1101" s="143"/>
      <c r="Y1101" s="143"/>
      <c r="Z1101" s="143"/>
      <c r="AA1101" s="143"/>
      <c r="AB1101" s="143"/>
      <c r="AC1101" s="143"/>
    </row>
    <row r="1102" spans="2:29" s="54" customFormat="1" x14ac:dyDescent="0.25">
      <c r="B1102" s="83">
        <v>1065</v>
      </c>
      <c r="C1102" s="95" t="s">
        <v>23</v>
      </c>
      <c r="D1102" s="102" t="s">
        <v>244</v>
      </c>
      <c r="E1102" s="97" t="s">
        <v>236</v>
      </c>
      <c r="F1102" s="98" t="s">
        <v>272</v>
      </c>
      <c r="G1102" s="99"/>
      <c r="H1102" s="99"/>
      <c r="I1102" s="100"/>
      <c r="J1102" s="99">
        <v>0</v>
      </c>
      <c r="K1102" s="99">
        <v>0</v>
      </c>
      <c r="L1102" s="99">
        <v>0</v>
      </c>
      <c r="M1102" s="99">
        <v>0</v>
      </c>
      <c r="N1102" s="99">
        <f t="shared" ref="N1102:N1103" si="1016">SUM(L1102+M1102)</f>
        <v>0</v>
      </c>
      <c r="O1102" s="99"/>
      <c r="P1102" s="99">
        <v>50</v>
      </c>
      <c r="Q1102" s="41">
        <f t="shared" ref="Q1102:Q1103" si="1017">N1102-O1102</f>
        <v>0</v>
      </c>
      <c r="R1102" s="99">
        <v>190</v>
      </c>
      <c r="S1102" s="99">
        <f t="shared" ref="S1102:S1103" si="1018">N1102*R1102</f>
        <v>0</v>
      </c>
      <c r="T1102" s="99">
        <f t="shared" ref="T1102:T1103" si="1019">O1102*R1102</f>
        <v>0</v>
      </c>
      <c r="U1102" s="99">
        <f t="shared" ref="U1102:U1103" si="1020">P1102*R1102</f>
        <v>9500</v>
      </c>
    </row>
    <row r="1103" spans="2:29" s="54" customFormat="1" x14ac:dyDescent="0.25">
      <c r="B1103" s="83">
        <v>1065</v>
      </c>
      <c r="C1103" s="95" t="s">
        <v>23</v>
      </c>
      <c r="D1103" s="102" t="s">
        <v>775</v>
      </c>
      <c r="E1103" s="97" t="s">
        <v>236</v>
      </c>
      <c r="F1103" s="98" t="s">
        <v>272</v>
      </c>
      <c r="G1103" s="99"/>
      <c r="H1103" s="99"/>
      <c r="I1103" s="100"/>
      <c r="J1103" s="99">
        <v>0</v>
      </c>
      <c r="K1103" s="99">
        <v>0</v>
      </c>
      <c r="L1103" s="99">
        <v>0</v>
      </c>
      <c r="M1103" s="99"/>
      <c r="N1103" s="99">
        <f t="shared" si="1016"/>
        <v>0</v>
      </c>
      <c r="O1103" s="99"/>
      <c r="P1103" s="99">
        <v>0</v>
      </c>
      <c r="Q1103" s="144">
        <f t="shared" si="1017"/>
        <v>0</v>
      </c>
      <c r="R1103" s="99">
        <v>220</v>
      </c>
      <c r="S1103" s="99">
        <f t="shared" si="1018"/>
        <v>0</v>
      </c>
      <c r="T1103" s="99">
        <f t="shared" si="1019"/>
        <v>0</v>
      </c>
      <c r="U1103" s="99">
        <f t="shared" si="1020"/>
        <v>0</v>
      </c>
      <c r="V1103" s="143"/>
      <c r="W1103" s="143"/>
      <c r="X1103" s="143"/>
      <c r="Y1103" s="143"/>
      <c r="Z1103" s="143"/>
      <c r="AA1103" s="143"/>
      <c r="AB1103" s="143"/>
      <c r="AC1103" s="143"/>
    </row>
    <row r="1104" spans="2:29" x14ac:dyDescent="0.25">
      <c r="B1104" s="83">
        <v>1065</v>
      </c>
      <c r="C1104" s="95" t="s">
        <v>23</v>
      </c>
      <c r="D1104" s="102" t="s">
        <v>189</v>
      </c>
      <c r="E1104" s="97" t="s">
        <v>236</v>
      </c>
      <c r="F1104" s="98" t="s">
        <v>272</v>
      </c>
      <c r="G1104" s="99"/>
      <c r="H1104" s="99"/>
      <c r="I1104" s="100"/>
      <c r="J1104" s="99">
        <v>0</v>
      </c>
      <c r="K1104" s="99">
        <v>0</v>
      </c>
      <c r="L1104" s="99">
        <v>0</v>
      </c>
      <c r="M1104" s="99"/>
      <c r="N1104" s="99">
        <f t="shared" si="1007"/>
        <v>0</v>
      </c>
      <c r="O1104" s="99"/>
      <c r="P1104" s="99">
        <v>0</v>
      </c>
      <c r="Q1104" s="144">
        <f t="shared" ref="Q1104:Q1106" si="1021">N1104-O1104</f>
        <v>0</v>
      </c>
      <c r="R1104" s="99">
        <v>205</v>
      </c>
      <c r="S1104" s="99">
        <f t="shared" si="1010"/>
        <v>0</v>
      </c>
      <c r="T1104" s="99">
        <f t="shared" si="1011"/>
        <v>0</v>
      </c>
      <c r="U1104" s="99">
        <f t="shared" si="1012"/>
        <v>0</v>
      </c>
      <c r="V1104" s="143"/>
      <c r="W1104" s="143"/>
      <c r="X1104" s="143"/>
      <c r="Y1104" s="143"/>
      <c r="Z1104" s="143"/>
      <c r="AA1104" s="143"/>
      <c r="AB1104" s="143"/>
      <c r="AC1104" s="143"/>
    </row>
    <row r="1105" spans="2:29" x14ac:dyDescent="0.25">
      <c r="B1105" s="83">
        <v>1066</v>
      </c>
      <c r="C1105" s="95" t="s">
        <v>23</v>
      </c>
      <c r="D1105" s="96" t="s">
        <v>266</v>
      </c>
      <c r="E1105" s="97" t="s">
        <v>236</v>
      </c>
      <c r="F1105" s="98" t="s">
        <v>277</v>
      </c>
      <c r="G1105" s="99"/>
      <c r="H1105" s="99"/>
      <c r="I1105" s="100"/>
      <c r="J1105" s="99"/>
      <c r="K1105" s="99"/>
      <c r="L1105" s="99"/>
      <c r="M1105" s="99"/>
      <c r="N1105" s="99">
        <f t="shared" ref="N1105" si="1022">SUM(L1105+M1105)</f>
        <v>0</v>
      </c>
      <c r="O1105" s="99"/>
      <c r="P1105" s="99">
        <v>20</v>
      </c>
      <c r="Q1105" s="144">
        <f t="shared" si="1021"/>
        <v>0</v>
      </c>
      <c r="R1105" s="99">
        <v>128</v>
      </c>
      <c r="S1105" s="99">
        <f t="shared" ref="S1105:S1107" si="1023">N1105*R1105</f>
        <v>0</v>
      </c>
      <c r="T1105" s="99">
        <f t="shared" ref="T1105:T1107" si="1024">O1105*R1105</f>
        <v>0</v>
      </c>
      <c r="U1105" s="99">
        <f t="shared" ref="U1105:U1107" si="1025">P1105*R1105</f>
        <v>2560</v>
      </c>
      <c r="V1105" s="143" t="s">
        <v>727</v>
      </c>
      <c r="W1105" s="143"/>
      <c r="X1105" s="143"/>
      <c r="Y1105" s="143"/>
      <c r="Z1105" s="143"/>
      <c r="AA1105" s="143"/>
      <c r="AB1105" s="143"/>
      <c r="AC1105" s="143"/>
    </row>
    <row r="1106" spans="2:29" x14ac:dyDescent="0.25">
      <c r="B1106" s="83">
        <v>1067</v>
      </c>
      <c r="C1106" s="95" t="s">
        <v>23</v>
      </c>
      <c r="D1106" s="96" t="s">
        <v>651</v>
      </c>
      <c r="E1106" s="97" t="s">
        <v>236</v>
      </c>
      <c r="F1106" s="98" t="s">
        <v>282</v>
      </c>
      <c r="G1106" s="99">
        <v>0</v>
      </c>
      <c r="H1106" s="99">
        <v>0</v>
      </c>
      <c r="I1106" s="100">
        <v>0</v>
      </c>
      <c r="J1106" s="99">
        <v>0</v>
      </c>
      <c r="K1106" s="99">
        <v>0</v>
      </c>
      <c r="L1106" s="99">
        <v>0</v>
      </c>
      <c r="M1106" s="99">
        <v>0</v>
      </c>
      <c r="N1106" s="99">
        <f t="shared" si="1007"/>
        <v>0</v>
      </c>
      <c r="O1106" s="99">
        <v>0</v>
      </c>
      <c r="P1106" s="99">
        <v>50</v>
      </c>
      <c r="Q1106" s="41">
        <f t="shared" si="1021"/>
        <v>0</v>
      </c>
      <c r="R1106" s="99">
        <v>96</v>
      </c>
      <c r="S1106" s="99">
        <f t="shared" si="1023"/>
        <v>0</v>
      </c>
      <c r="T1106" s="99">
        <f t="shared" si="1024"/>
        <v>0</v>
      </c>
      <c r="U1106" s="99">
        <f t="shared" si="1025"/>
        <v>4800</v>
      </c>
    </row>
    <row r="1107" spans="2:29" x14ac:dyDescent="0.25">
      <c r="B1107" s="83">
        <v>1068</v>
      </c>
      <c r="C1107" s="95" t="s">
        <v>7</v>
      </c>
      <c r="D1107" s="96" t="s">
        <v>191</v>
      </c>
      <c r="E1107" s="97" t="s">
        <v>236</v>
      </c>
      <c r="F1107" s="98" t="s">
        <v>286</v>
      </c>
      <c r="G1107" s="99"/>
      <c r="H1107" s="99"/>
      <c r="I1107" s="100"/>
      <c r="J1107" s="99"/>
      <c r="K1107" s="99"/>
      <c r="L1107" s="99"/>
      <c r="M1107" s="99"/>
      <c r="N1107" s="99">
        <f t="shared" si="1007"/>
        <v>0</v>
      </c>
      <c r="O1107" s="99"/>
      <c r="P1107" s="99">
        <v>20</v>
      </c>
      <c r="Q1107" s="143"/>
      <c r="R1107" s="99">
        <v>71</v>
      </c>
      <c r="S1107" s="99">
        <f t="shared" si="1023"/>
        <v>0</v>
      </c>
      <c r="T1107" s="99">
        <f t="shared" si="1024"/>
        <v>0</v>
      </c>
      <c r="U1107" s="99">
        <f t="shared" si="1025"/>
        <v>1420</v>
      </c>
      <c r="V1107" s="143"/>
      <c r="W1107" s="143"/>
      <c r="X1107" s="143"/>
      <c r="Y1107" s="143"/>
      <c r="Z1107" s="143"/>
      <c r="AA1107" s="143"/>
      <c r="AB1107" s="143"/>
      <c r="AC1107" s="143"/>
    </row>
    <row r="1108" spans="2:29" x14ac:dyDescent="0.25">
      <c r="B1108" s="83">
        <v>1069</v>
      </c>
      <c r="C1108" s="95" t="s">
        <v>23</v>
      </c>
      <c r="D1108" s="96" t="s">
        <v>37</v>
      </c>
      <c r="E1108" s="97" t="s">
        <v>236</v>
      </c>
      <c r="F1108" s="98" t="s">
        <v>286</v>
      </c>
      <c r="G1108" s="99"/>
      <c r="H1108" s="99"/>
      <c r="I1108" s="100"/>
      <c r="J1108" s="99"/>
      <c r="K1108" s="99"/>
      <c r="L1108" s="99"/>
      <c r="M1108" s="99"/>
      <c r="N1108" s="99">
        <f t="shared" ref="N1108" si="1026">SUM(L1108+M1108)</f>
        <v>0</v>
      </c>
      <c r="O1108" s="99"/>
      <c r="P1108" s="99">
        <v>40</v>
      </c>
      <c r="Q1108" s="144">
        <f t="shared" ref="Q1108:Q1111" si="1027">N1108-O1108</f>
        <v>0</v>
      </c>
      <c r="R1108" s="99">
        <v>80</v>
      </c>
      <c r="S1108" s="99">
        <f t="shared" ref="S1108:S1110" si="1028">N1108*R1108</f>
        <v>0</v>
      </c>
      <c r="T1108" s="99">
        <f t="shared" ref="T1108:T1110" si="1029">O1108*R1108</f>
        <v>0</v>
      </c>
      <c r="U1108" s="99">
        <f t="shared" ref="U1108:U1110" si="1030">P1108*R1108</f>
        <v>3200</v>
      </c>
      <c r="V1108" s="143" t="s">
        <v>727</v>
      </c>
      <c r="W1108" s="143"/>
      <c r="X1108" s="143"/>
      <c r="Y1108" s="143"/>
      <c r="Z1108" s="143"/>
      <c r="AA1108" s="143"/>
      <c r="AB1108" s="143"/>
      <c r="AC1108" s="143"/>
    </row>
    <row r="1109" spans="2:29" x14ac:dyDescent="0.25">
      <c r="B1109" s="83">
        <v>1070</v>
      </c>
      <c r="C1109" s="95" t="s">
        <v>23</v>
      </c>
      <c r="D1109" s="96" t="s">
        <v>56</v>
      </c>
      <c r="E1109" s="97" t="s">
        <v>236</v>
      </c>
      <c r="F1109" s="98" t="s">
        <v>296</v>
      </c>
      <c r="G1109" s="99">
        <v>0</v>
      </c>
      <c r="H1109" s="99">
        <v>0</v>
      </c>
      <c r="I1109" s="100">
        <v>0</v>
      </c>
      <c r="J1109" s="99">
        <v>0</v>
      </c>
      <c r="K1109" s="99">
        <v>0</v>
      </c>
      <c r="L1109" s="99">
        <v>0</v>
      </c>
      <c r="M1109" s="99">
        <v>0</v>
      </c>
      <c r="N1109" s="99">
        <f t="shared" si="1007"/>
        <v>0</v>
      </c>
      <c r="O1109" s="99">
        <v>0</v>
      </c>
      <c r="P1109" s="99">
        <v>800</v>
      </c>
      <c r="Q1109" s="41">
        <f t="shared" si="1027"/>
        <v>0</v>
      </c>
      <c r="R1109" s="99">
        <v>79</v>
      </c>
      <c r="S1109" s="99">
        <f t="shared" si="1028"/>
        <v>0</v>
      </c>
      <c r="T1109" s="99">
        <f t="shared" si="1029"/>
        <v>0</v>
      </c>
      <c r="U1109" s="99">
        <f t="shared" si="1030"/>
        <v>63200</v>
      </c>
    </row>
    <row r="1110" spans="2:29" s="54" customFormat="1" x14ac:dyDescent="0.25">
      <c r="B1110" s="83">
        <v>1071</v>
      </c>
      <c r="C1110" s="95" t="s">
        <v>23</v>
      </c>
      <c r="D1110" s="96" t="s">
        <v>323</v>
      </c>
      <c r="E1110" s="97" t="s">
        <v>279</v>
      </c>
      <c r="F1110" s="104" t="s">
        <v>282</v>
      </c>
      <c r="G1110" s="99"/>
      <c r="H1110" s="99"/>
      <c r="I1110" s="100"/>
      <c r="J1110" s="99"/>
      <c r="K1110" s="99"/>
      <c r="L1110" s="99"/>
      <c r="M1110" s="99"/>
      <c r="N1110" s="99">
        <f t="shared" ref="N1110:N1111" si="1031">SUM(L1110+M1110)</f>
        <v>0</v>
      </c>
      <c r="O1110" s="99">
        <v>0</v>
      </c>
      <c r="P1110" s="99">
        <v>25</v>
      </c>
      <c r="Q1110" s="144">
        <f t="shared" ref="Q1110" si="1032">N1110-O1110</f>
        <v>0</v>
      </c>
      <c r="R1110" s="99">
        <v>120</v>
      </c>
      <c r="S1110" s="99">
        <f t="shared" si="1028"/>
        <v>0</v>
      </c>
      <c r="T1110" s="99">
        <f t="shared" si="1029"/>
        <v>0</v>
      </c>
      <c r="U1110" s="99">
        <f t="shared" si="1030"/>
        <v>3000</v>
      </c>
      <c r="V1110" s="143" t="s">
        <v>727</v>
      </c>
      <c r="W1110" s="143"/>
      <c r="X1110" s="143"/>
      <c r="Y1110" s="143"/>
      <c r="Z1110" s="143"/>
      <c r="AA1110" s="143"/>
      <c r="AB1110" s="143"/>
      <c r="AC1110" s="143"/>
    </row>
    <row r="1111" spans="2:29" x14ac:dyDescent="0.25">
      <c r="B1111" s="83">
        <v>1072</v>
      </c>
      <c r="C1111" s="95" t="s">
        <v>23</v>
      </c>
      <c r="D1111" s="96" t="s">
        <v>323</v>
      </c>
      <c r="E1111" s="97" t="s">
        <v>279</v>
      </c>
      <c r="F1111" s="104" t="s">
        <v>321</v>
      </c>
      <c r="G1111" s="99"/>
      <c r="H1111" s="99"/>
      <c r="I1111" s="100"/>
      <c r="J1111" s="99"/>
      <c r="K1111" s="99"/>
      <c r="L1111" s="99"/>
      <c r="M1111" s="99"/>
      <c r="N1111" s="99">
        <f t="shared" si="1031"/>
        <v>0</v>
      </c>
      <c r="O1111" s="99">
        <v>0</v>
      </c>
      <c r="P1111" s="99">
        <v>25</v>
      </c>
      <c r="Q1111" s="144">
        <f t="shared" si="1027"/>
        <v>0</v>
      </c>
      <c r="R1111" s="99">
        <v>386</v>
      </c>
      <c r="S1111" s="99">
        <f t="shared" ref="S1111:S1114" si="1033">N1111*R1111</f>
        <v>0</v>
      </c>
      <c r="T1111" s="99">
        <f t="shared" ref="T1111:T1114" si="1034">O1111*R1111</f>
        <v>0</v>
      </c>
      <c r="U1111" s="99">
        <f t="shared" ref="U1111:U1114" si="1035">P1111*R1111</f>
        <v>9650</v>
      </c>
      <c r="V1111" s="143" t="s">
        <v>727</v>
      </c>
      <c r="W1111" s="143"/>
      <c r="X1111" s="143"/>
      <c r="Y1111" s="143"/>
      <c r="Z1111" s="143"/>
      <c r="AA1111" s="143"/>
      <c r="AB1111" s="143"/>
      <c r="AC1111" s="143"/>
    </row>
    <row r="1112" spans="2:29" x14ac:dyDescent="0.25">
      <c r="B1112" s="83">
        <v>1073</v>
      </c>
      <c r="C1112" s="95" t="s">
        <v>7</v>
      </c>
      <c r="D1112" s="96" t="s">
        <v>85</v>
      </c>
      <c r="E1112" s="97" t="s">
        <v>279</v>
      </c>
      <c r="F1112" s="98" t="s">
        <v>329</v>
      </c>
      <c r="G1112" s="99"/>
      <c r="H1112" s="99"/>
      <c r="I1112" s="100"/>
      <c r="J1112" s="99"/>
      <c r="K1112" s="99"/>
      <c r="L1112" s="99"/>
      <c r="M1112" s="99"/>
      <c r="N1112" s="99">
        <f t="shared" ref="N1112:N1113" si="1036">SUM(L1112+M1112)</f>
        <v>0</v>
      </c>
      <c r="O1112" s="99"/>
      <c r="P1112" s="99">
        <v>25</v>
      </c>
      <c r="Q1112" s="143"/>
      <c r="R1112" s="99">
        <v>75</v>
      </c>
      <c r="S1112" s="99">
        <f t="shared" si="1033"/>
        <v>0</v>
      </c>
      <c r="T1112" s="99">
        <f t="shared" si="1034"/>
        <v>0</v>
      </c>
      <c r="U1112" s="99">
        <f t="shared" si="1035"/>
        <v>1875</v>
      </c>
      <c r="V1112" s="143"/>
      <c r="W1112" s="143"/>
      <c r="X1112" s="143"/>
      <c r="Y1112" s="143"/>
      <c r="Z1112" s="143"/>
      <c r="AA1112" s="143"/>
      <c r="AB1112" s="143"/>
      <c r="AC1112" s="143"/>
    </row>
    <row r="1113" spans="2:29" x14ac:dyDescent="0.25">
      <c r="B1113" s="83">
        <v>1074</v>
      </c>
      <c r="C1113" s="95" t="s">
        <v>23</v>
      </c>
      <c r="D1113" s="103" t="s">
        <v>37</v>
      </c>
      <c r="E1113" s="97" t="s">
        <v>279</v>
      </c>
      <c r="F1113" s="98" t="s">
        <v>329</v>
      </c>
      <c r="G1113" s="99">
        <v>0</v>
      </c>
      <c r="H1113" s="99">
        <v>0</v>
      </c>
      <c r="I1113" s="100">
        <v>0</v>
      </c>
      <c r="J1113" s="99">
        <v>0</v>
      </c>
      <c r="K1113" s="99">
        <v>0</v>
      </c>
      <c r="L1113" s="99">
        <v>0</v>
      </c>
      <c r="M1113" s="99">
        <v>0</v>
      </c>
      <c r="N1113" s="99">
        <f t="shared" si="1036"/>
        <v>0</v>
      </c>
      <c r="O1113" s="99"/>
      <c r="P1113" s="99">
        <v>450</v>
      </c>
      <c r="Q1113" s="41">
        <f t="shared" ref="Q1113:Q1115" si="1037">N1113-O1113</f>
        <v>0</v>
      </c>
      <c r="R1113" s="99">
        <v>75</v>
      </c>
      <c r="S1113" s="99">
        <f t="shared" si="1033"/>
        <v>0</v>
      </c>
      <c r="T1113" s="99">
        <f t="shared" si="1034"/>
        <v>0</v>
      </c>
      <c r="U1113" s="99">
        <f t="shared" si="1035"/>
        <v>33750</v>
      </c>
    </row>
    <row r="1114" spans="2:29" s="54" customFormat="1" x14ac:dyDescent="0.25">
      <c r="B1114" s="83">
        <v>1075</v>
      </c>
      <c r="C1114" s="95" t="s">
        <v>23</v>
      </c>
      <c r="D1114" s="103" t="s">
        <v>37</v>
      </c>
      <c r="E1114" s="97" t="s">
        <v>581</v>
      </c>
      <c r="F1114" s="104" t="s">
        <v>716</v>
      </c>
      <c r="G1114" s="99"/>
      <c r="H1114" s="99"/>
      <c r="I1114" s="100"/>
      <c r="J1114" s="99"/>
      <c r="K1114" s="99"/>
      <c r="L1114" s="99"/>
      <c r="M1114" s="99"/>
      <c r="N1114" s="99">
        <f t="shared" ref="N1114:N1134" si="1038">SUM(L1114+M1114)</f>
        <v>0</v>
      </c>
      <c r="O1114" s="99"/>
      <c r="P1114" s="99"/>
      <c r="Q1114" s="144">
        <f t="shared" ref="Q1114" si="1039">N1114-O1114</f>
        <v>0</v>
      </c>
      <c r="R1114" s="99">
        <v>2330</v>
      </c>
      <c r="S1114" s="99">
        <f t="shared" si="1033"/>
        <v>0</v>
      </c>
      <c r="T1114" s="99">
        <f t="shared" si="1034"/>
        <v>0</v>
      </c>
      <c r="U1114" s="99">
        <f t="shared" si="1035"/>
        <v>0</v>
      </c>
      <c r="V1114" s="143" t="s">
        <v>727</v>
      </c>
      <c r="W1114" s="143"/>
      <c r="X1114" s="143"/>
      <c r="Y1114" s="143"/>
      <c r="Z1114" s="143"/>
      <c r="AA1114" s="143"/>
      <c r="AB1114" s="143"/>
      <c r="AC1114" s="143"/>
    </row>
    <row r="1115" spans="2:29" x14ac:dyDescent="0.25">
      <c r="B1115" s="83">
        <v>1076</v>
      </c>
      <c r="C1115" s="95" t="s">
        <v>23</v>
      </c>
      <c r="D1115" s="103" t="s">
        <v>37</v>
      </c>
      <c r="E1115" s="97" t="s">
        <v>350</v>
      </c>
      <c r="F1115" s="104" t="s">
        <v>379</v>
      </c>
      <c r="G1115" s="99"/>
      <c r="H1115" s="99"/>
      <c r="I1115" s="100"/>
      <c r="J1115" s="99"/>
      <c r="K1115" s="99"/>
      <c r="L1115" s="99"/>
      <c r="M1115" s="99"/>
      <c r="N1115" s="99">
        <f t="shared" si="1038"/>
        <v>0</v>
      </c>
      <c r="O1115" s="99"/>
      <c r="P1115" s="99"/>
      <c r="Q1115" s="144">
        <f t="shared" si="1037"/>
        <v>0</v>
      </c>
      <c r="R1115" s="99">
        <v>160</v>
      </c>
      <c r="S1115" s="99">
        <f t="shared" ref="S1115:S1165" si="1040">N1115*R1115</f>
        <v>0</v>
      </c>
      <c r="T1115" s="99">
        <f t="shared" ref="T1115:T1165" si="1041">O1115*R1115</f>
        <v>0</v>
      </c>
      <c r="U1115" s="99">
        <f t="shared" ref="U1115:U1165" si="1042">P1115*R1115</f>
        <v>0</v>
      </c>
      <c r="V1115" s="143" t="s">
        <v>727</v>
      </c>
      <c r="W1115" s="143"/>
      <c r="X1115" s="143"/>
      <c r="Y1115" s="143"/>
      <c r="Z1115" s="143"/>
      <c r="AA1115" s="143"/>
      <c r="AB1115" s="143"/>
      <c r="AC1115" s="143"/>
    </row>
    <row r="1116" spans="2:29" ht="22.5" x14ac:dyDescent="0.25">
      <c r="B1116" s="83">
        <v>1077</v>
      </c>
      <c r="C1116" s="95" t="s">
        <v>7</v>
      </c>
      <c r="D1116" s="96" t="s">
        <v>11</v>
      </c>
      <c r="E1116" s="97" t="s">
        <v>350</v>
      </c>
      <c r="F1116" s="146" t="s">
        <v>389</v>
      </c>
      <c r="G1116" s="99"/>
      <c r="H1116" s="99"/>
      <c r="I1116" s="100"/>
      <c r="J1116" s="99"/>
      <c r="K1116" s="99"/>
      <c r="L1116" s="99"/>
      <c r="M1116" s="99"/>
      <c r="N1116" s="99">
        <f t="shared" si="1038"/>
        <v>0</v>
      </c>
      <c r="O1116" s="99"/>
      <c r="P1116" s="99"/>
      <c r="Q1116" s="143"/>
      <c r="R1116" s="99">
        <v>132</v>
      </c>
      <c r="S1116" s="99">
        <f t="shared" si="1040"/>
        <v>0</v>
      </c>
      <c r="T1116" s="99">
        <f t="shared" si="1041"/>
        <v>0</v>
      </c>
      <c r="U1116" s="99">
        <f t="shared" si="1042"/>
        <v>0</v>
      </c>
      <c r="V1116" s="143" t="s">
        <v>759</v>
      </c>
      <c r="W1116" s="143"/>
      <c r="X1116" s="143"/>
      <c r="Y1116" s="143"/>
      <c r="Z1116" s="143"/>
      <c r="AA1116" s="143"/>
      <c r="AB1116" s="143"/>
      <c r="AC1116" s="143"/>
    </row>
    <row r="1117" spans="2:29" x14ac:dyDescent="0.25">
      <c r="B1117" s="83">
        <v>1078</v>
      </c>
      <c r="C1117" s="95" t="s">
        <v>23</v>
      </c>
      <c r="D1117" s="96" t="s">
        <v>37</v>
      </c>
      <c r="E1117" s="97" t="s">
        <v>391</v>
      </c>
      <c r="F1117" s="98" t="s">
        <v>400</v>
      </c>
      <c r="G1117" s="99"/>
      <c r="H1117" s="99"/>
      <c r="I1117" s="100"/>
      <c r="J1117" s="99"/>
      <c r="K1117" s="99"/>
      <c r="L1117" s="99"/>
      <c r="M1117" s="99"/>
      <c r="N1117" s="99">
        <f>SUM(L1117+M1117)</f>
        <v>0</v>
      </c>
      <c r="O1117" s="99"/>
      <c r="P1117" s="99"/>
      <c r="Q1117" s="144">
        <f t="shared" ref="Q1117:Q1121" si="1043">N1117-O1117</f>
        <v>0</v>
      </c>
      <c r="R1117" s="99">
        <v>1500</v>
      </c>
      <c r="S1117" s="99">
        <f t="shared" si="1040"/>
        <v>0</v>
      </c>
      <c r="T1117" s="99">
        <f t="shared" si="1041"/>
        <v>0</v>
      </c>
      <c r="U1117" s="99">
        <f t="shared" si="1042"/>
        <v>0</v>
      </c>
      <c r="V1117" s="143" t="s">
        <v>727</v>
      </c>
      <c r="W1117" s="143"/>
      <c r="X1117" s="143"/>
      <c r="Y1117" s="143"/>
      <c r="Z1117" s="143"/>
      <c r="AA1117" s="143"/>
      <c r="AB1117" s="143"/>
      <c r="AC1117" s="143"/>
    </row>
    <row r="1118" spans="2:29" s="54" customFormat="1" x14ac:dyDescent="0.25">
      <c r="B1118" s="83">
        <v>1079</v>
      </c>
      <c r="C1118" s="95" t="s">
        <v>23</v>
      </c>
      <c r="D1118" s="96" t="s">
        <v>37</v>
      </c>
      <c r="E1118" s="97" t="s">
        <v>421</v>
      </c>
      <c r="F1118" s="98" t="s">
        <v>719</v>
      </c>
      <c r="G1118" s="99"/>
      <c r="H1118" s="99"/>
      <c r="I1118" s="100"/>
      <c r="J1118" s="99"/>
      <c r="K1118" s="99"/>
      <c r="L1118" s="99"/>
      <c r="M1118" s="99"/>
      <c r="N1118" s="99">
        <f t="shared" si="1038"/>
        <v>0</v>
      </c>
      <c r="O1118" s="99"/>
      <c r="P1118" s="99">
        <v>13.608000000000001</v>
      </c>
      <c r="Q1118" s="144">
        <f t="shared" si="1043"/>
        <v>0</v>
      </c>
      <c r="R1118" s="99">
        <v>295.00137779002478</v>
      </c>
      <c r="S1118" s="99">
        <f t="shared" si="1040"/>
        <v>0</v>
      </c>
      <c r="T1118" s="99">
        <f t="shared" si="1041"/>
        <v>0</v>
      </c>
      <c r="U1118" s="99">
        <f t="shared" si="1042"/>
        <v>4014.3787489666574</v>
      </c>
      <c r="V1118" s="143" t="s">
        <v>727</v>
      </c>
      <c r="W1118" s="143"/>
      <c r="X1118" s="143"/>
      <c r="Y1118" s="143"/>
      <c r="Z1118" s="143"/>
      <c r="AA1118" s="143"/>
      <c r="AB1118" s="143"/>
      <c r="AC1118" s="143"/>
    </row>
    <row r="1119" spans="2:29" s="54" customFormat="1" x14ac:dyDescent="0.25">
      <c r="B1119" s="83">
        <v>1080</v>
      </c>
      <c r="C1119" s="95" t="s">
        <v>23</v>
      </c>
      <c r="D1119" s="96" t="s">
        <v>37</v>
      </c>
      <c r="E1119" s="97" t="s">
        <v>421</v>
      </c>
      <c r="F1119" s="98" t="s">
        <v>718</v>
      </c>
      <c r="G1119" s="99"/>
      <c r="H1119" s="99"/>
      <c r="I1119" s="100"/>
      <c r="J1119" s="99"/>
      <c r="K1119" s="99"/>
      <c r="L1119" s="99"/>
      <c r="M1119" s="99"/>
      <c r="N1119" s="99">
        <f t="shared" si="1038"/>
        <v>0</v>
      </c>
      <c r="O1119" s="99"/>
      <c r="P1119" s="99">
        <v>13.608000000000001</v>
      </c>
      <c r="Q1119" s="144">
        <f t="shared" ref="Q1119" si="1044">N1119-O1119</f>
        <v>0</v>
      </c>
      <c r="R1119" s="99">
        <v>110</v>
      </c>
      <c r="S1119" s="99">
        <f t="shared" ref="S1119" si="1045">N1119*R1119</f>
        <v>0</v>
      </c>
      <c r="T1119" s="99">
        <f t="shared" ref="T1119" si="1046">O1119*R1119</f>
        <v>0</v>
      </c>
      <c r="U1119" s="99">
        <f t="shared" ref="U1119" si="1047">P1119*R1119</f>
        <v>1496.88</v>
      </c>
      <c r="V1119" s="143" t="s">
        <v>727</v>
      </c>
      <c r="W1119" s="143"/>
      <c r="X1119" s="143"/>
      <c r="Y1119" s="143"/>
      <c r="Z1119" s="143"/>
      <c r="AA1119" s="143"/>
      <c r="AB1119" s="143"/>
      <c r="AC1119" s="143"/>
    </row>
    <row r="1120" spans="2:29" x14ac:dyDescent="0.25">
      <c r="B1120" s="83">
        <v>1081</v>
      </c>
      <c r="C1120" s="95" t="s">
        <v>23</v>
      </c>
      <c r="D1120" s="96" t="s">
        <v>37</v>
      </c>
      <c r="E1120" s="97" t="s">
        <v>421</v>
      </c>
      <c r="F1120" s="98" t="s">
        <v>429</v>
      </c>
      <c r="G1120" s="99"/>
      <c r="H1120" s="99"/>
      <c r="I1120" s="100"/>
      <c r="J1120" s="99"/>
      <c r="K1120" s="99"/>
      <c r="L1120" s="99"/>
      <c r="M1120" s="99"/>
      <c r="N1120" s="99">
        <f t="shared" si="1038"/>
        <v>0</v>
      </c>
      <c r="O1120" s="99"/>
      <c r="P1120" s="99">
        <v>13.608000000000001</v>
      </c>
      <c r="Q1120" s="144">
        <f t="shared" si="1043"/>
        <v>0</v>
      </c>
      <c r="R1120" s="99">
        <v>130</v>
      </c>
      <c r="S1120" s="99">
        <f t="shared" si="1040"/>
        <v>0</v>
      </c>
      <c r="T1120" s="99">
        <f t="shared" si="1041"/>
        <v>0</v>
      </c>
      <c r="U1120" s="99">
        <f t="shared" si="1042"/>
        <v>1769.04</v>
      </c>
      <c r="V1120" s="143" t="s">
        <v>727</v>
      </c>
      <c r="W1120" s="143"/>
      <c r="X1120" s="143"/>
      <c r="Y1120" s="143"/>
      <c r="Z1120" s="143"/>
      <c r="AA1120" s="143"/>
      <c r="AB1120" s="143"/>
      <c r="AC1120" s="143"/>
    </row>
    <row r="1121" spans="2:29" x14ac:dyDescent="0.25">
      <c r="B1121" s="83">
        <v>1082</v>
      </c>
      <c r="C1121" s="95" t="s">
        <v>23</v>
      </c>
      <c r="D1121" s="96" t="s">
        <v>37</v>
      </c>
      <c r="E1121" s="97" t="s">
        <v>421</v>
      </c>
      <c r="F1121" s="104" t="s">
        <v>434</v>
      </c>
      <c r="G1121" s="99"/>
      <c r="H1121" s="99"/>
      <c r="I1121" s="100"/>
      <c r="J1121" s="99"/>
      <c r="K1121" s="99"/>
      <c r="L1121" s="99"/>
      <c r="M1121" s="99"/>
      <c r="N1121" s="99">
        <f>SUM(L1121+M1121)</f>
        <v>0</v>
      </c>
      <c r="O1121" s="99"/>
      <c r="P1121" s="99">
        <v>15.875999999999999</v>
      </c>
      <c r="Q1121" s="144">
        <f t="shared" si="1043"/>
        <v>0</v>
      </c>
      <c r="R1121" s="99">
        <v>130</v>
      </c>
      <c r="S1121" s="99">
        <f t="shared" si="1040"/>
        <v>0</v>
      </c>
      <c r="T1121" s="99">
        <f t="shared" si="1041"/>
        <v>0</v>
      </c>
      <c r="U1121" s="99">
        <f t="shared" si="1042"/>
        <v>2063.88</v>
      </c>
      <c r="V1121" s="143" t="s">
        <v>727</v>
      </c>
      <c r="W1121" s="143"/>
      <c r="X1121" s="143"/>
      <c r="Y1121" s="143"/>
      <c r="Z1121" s="143"/>
      <c r="AA1121" s="143"/>
      <c r="AB1121" s="143"/>
      <c r="AC1121" s="143"/>
    </row>
    <row r="1122" spans="2:29" x14ac:dyDescent="0.25">
      <c r="B1122" s="83">
        <v>1083</v>
      </c>
      <c r="C1122" s="95" t="s">
        <v>7</v>
      </c>
      <c r="D1122" s="96" t="s">
        <v>38</v>
      </c>
      <c r="E1122" s="97" t="s">
        <v>421</v>
      </c>
      <c r="F1122" s="98" t="s">
        <v>456</v>
      </c>
      <c r="G1122" s="99"/>
      <c r="H1122" s="99"/>
      <c r="I1122" s="100"/>
      <c r="J1122" s="99"/>
      <c r="K1122" s="99"/>
      <c r="L1122" s="99"/>
      <c r="M1122" s="99"/>
      <c r="N1122" s="99">
        <f t="shared" si="1038"/>
        <v>0</v>
      </c>
      <c r="O1122" s="99"/>
      <c r="P1122" s="99"/>
      <c r="Q1122" s="143"/>
      <c r="R1122" s="99">
        <v>155</v>
      </c>
      <c r="S1122" s="99">
        <f t="shared" si="1040"/>
        <v>0</v>
      </c>
      <c r="T1122" s="99">
        <f t="shared" si="1041"/>
        <v>0</v>
      </c>
      <c r="U1122" s="99">
        <f t="shared" si="1042"/>
        <v>0</v>
      </c>
      <c r="V1122" s="143" t="s">
        <v>727</v>
      </c>
      <c r="W1122" s="143"/>
      <c r="X1122" s="143"/>
      <c r="Y1122" s="143"/>
      <c r="Z1122" s="143"/>
      <c r="AA1122" s="143"/>
      <c r="AB1122" s="143"/>
      <c r="AC1122" s="143"/>
    </row>
    <row r="1123" spans="2:29" x14ac:dyDescent="0.25">
      <c r="B1123" s="83">
        <v>1084</v>
      </c>
      <c r="C1123" s="95" t="s">
        <v>7</v>
      </c>
      <c r="D1123" s="96" t="s">
        <v>14</v>
      </c>
      <c r="E1123" s="97" t="s">
        <v>421</v>
      </c>
      <c r="F1123" s="104" t="s">
        <v>458</v>
      </c>
      <c r="G1123" s="99"/>
      <c r="H1123" s="99"/>
      <c r="I1123" s="100"/>
      <c r="J1123" s="99"/>
      <c r="K1123" s="99"/>
      <c r="L1123" s="99"/>
      <c r="M1123" s="99"/>
      <c r="N1123" s="99">
        <f t="shared" si="1038"/>
        <v>0</v>
      </c>
      <c r="O1123" s="99"/>
      <c r="P1123" s="99"/>
      <c r="Q1123" s="143"/>
      <c r="R1123" s="99">
        <v>112</v>
      </c>
      <c r="S1123" s="99">
        <f t="shared" si="1040"/>
        <v>0</v>
      </c>
      <c r="T1123" s="99">
        <f t="shared" si="1041"/>
        <v>0</v>
      </c>
      <c r="U1123" s="99">
        <f t="shared" si="1042"/>
        <v>0</v>
      </c>
      <c r="V1123" s="143" t="s">
        <v>727</v>
      </c>
      <c r="W1123" s="143"/>
      <c r="X1123" s="143"/>
      <c r="Y1123" s="143"/>
      <c r="Z1123" s="143"/>
      <c r="AA1123" s="143"/>
      <c r="AB1123" s="143"/>
      <c r="AC1123" s="143"/>
    </row>
    <row r="1124" spans="2:29" x14ac:dyDescent="0.25">
      <c r="B1124" s="83">
        <v>1085</v>
      </c>
      <c r="C1124" s="95" t="s">
        <v>23</v>
      </c>
      <c r="D1124" s="103" t="s">
        <v>138</v>
      </c>
      <c r="E1124" s="97" t="s">
        <v>501</v>
      </c>
      <c r="F1124" s="98" t="s">
        <v>514</v>
      </c>
      <c r="G1124" s="99"/>
      <c r="H1124" s="99"/>
      <c r="I1124" s="100"/>
      <c r="J1124" s="99"/>
      <c r="K1124" s="99"/>
      <c r="L1124" s="99"/>
      <c r="M1124" s="99"/>
      <c r="N1124" s="99">
        <f>SUM(L1124+M1124)</f>
        <v>0</v>
      </c>
      <c r="O1124" s="99"/>
      <c r="P1124" s="99">
        <v>0</v>
      </c>
      <c r="Q1124" s="144">
        <f>N1124-O1124</f>
        <v>0</v>
      </c>
      <c r="R1124" s="99">
        <v>350</v>
      </c>
      <c r="S1124" s="99">
        <f t="shared" si="1040"/>
        <v>0</v>
      </c>
      <c r="T1124" s="99">
        <f t="shared" si="1041"/>
        <v>0</v>
      </c>
      <c r="U1124" s="99">
        <f t="shared" si="1042"/>
        <v>0</v>
      </c>
      <c r="V1124" s="143"/>
      <c r="W1124" s="143"/>
      <c r="X1124" s="143"/>
      <c r="Y1124" s="143"/>
      <c r="Z1124" s="143"/>
      <c r="AA1124" s="143"/>
      <c r="AB1124" s="143"/>
      <c r="AC1124" s="143"/>
    </row>
    <row r="1125" spans="2:29" x14ac:dyDescent="0.25">
      <c r="B1125" s="83">
        <v>1086</v>
      </c>
      <c r="C1125" s="95" t="s">
        <v>7</v>
      </c>
      <c r="D1125" s="96" t="s">
        <v>191</v>
      </c>
      <c r="E1125" s="97" t="s">
        <v>527</v>
      </c>
      <c r="F1125" s="98" t="s">
        <v>528</v>
      </c>
      <c r="G1125" s="99"/>
      <c r="H1125" s="99"/>
      <c r="I1125" s="100"/>
      <c r="J1125" s="99"/>
      <c r="K1125" s="99"/>
      <c r="L1125" s="99"/>
      <c r="M1125" s="99"/>
      <c r="N1125" s="99">
        <f t="shared" si="1038"/>
        <v>0</v>
      </c>
      <c r="O1125" s="99"/>
      <c r="P1125" s="99"/>
      <c r="Q1125" s="143"/>
      <c r="R1125" s="99">
        <v>477</v>
      </c>
      <c r="S1125" s="99">
        <f t="shared" si="1040"/>
        <v>0</v>
      </c>
      <c r="T1125" s="99">
        <f t="shared" si="1041"/>
        <v>0</v>
      </c>
      <c r="U1125" s="99">
        <f t="shared" si="1042"/>
        <v>0</v>
      </c>
      <c r="V1125" s="143" t="s">
        <v>759</v>
      </c>
      <c r="W1125" s="143"/>
      <c r="X1125" s="143"/>
      <c r="Y1125" s="143"/>
      <c r="Z1125" s="143"/>
      <c r="AA1125" s="143"/>
      <c r="AB1125" s="143"/>
      <c r="AC1125" s="143"/>
    </row>
    <row r="1126" spans="2:29" x14ac:dyDescent="0.25">
      <c r="B1126" s="83">
        <v>1087</v>
      </c>
      <c r="C1126" s="95" t="s">
        <v>23</v>
      </c>
      <c r="D1126" s="96" t="s">
        <v>37</v>
      </c>
      <c r="E1126" s="97" t="s">
        <v>527</v>
      </c>
      <c r="F1126" s="98" t="s">
        <v>532</v>
      </c>
      <c r="G1126" s="99"/>
      <c r="H1126" s="99"/>
      <c r="I1126" s="100"/>
      <c r="J1126" s="99"/>
      <c r="K1126" s="99"/>
      <c r="L1126" s="99"/>
      <c r="M1126" s="99"/>
      <c r="N1126" s="99">
        <f t="shared" si="1038"/>
        <v>0</v>
      </c>
      <c r="O1126" s="99"/>
      <c r="P1126" s="99">
        <v>5</v>
      </c>
      <c r="Q1126" s="144">
        <f t="shared" ref="Q1126:Q1129" si="1048">N1126-O1126</f>
        <v>0</v>
      </c>
      <c r="R1126" s="99">
        <v>470</v>
      </c>
      <c r="S1126" s="99">
        <f t="shared" si="1040"/>
        <v>0</v>
      </c>
      <c r="T1126" s="99">
        <f t="shared" si="1041"/>
        <v>0</v>
      </c>
      <c r="U1126" s="99">
        <f t="shared" si="1042"/>
        <v>2350</v>
      </c>
      <c r="V1126" s="143" t="s">
        <v>727</v>
      </c>
      <c r="W1126" s="143"/>
      <c r="X1126" s="143"/>
      <c r="Y1126" s="143"/>
      <c r="Z1126" s="143"/>
      <c r="AA1126" s="143"/>
      <c r="AB1126" s="143"/>
      <c r="AC1126" s="143"/>
    </row>
    <row r="1127" spans="2:29" s="54" customFormat="1" x14ac:dyDescent="0.25">
      <c r="B1127" s="83">
        <v>1088</v>
      </c>
      <c r="C1127" s="95" t="s">
        <v>23</v>
      </c>
      <c r="D1127" s="96" t="s">
        <v>37</v>
      </c>
      <c r="E1127" s="97" t="s">
        <v>501</v>
      </c>
      <c r="F1127" s="98" t="s">
        <v>720</v>
      </c>
      <c r="G1127" s="99"/>
      <c r="H1127" s="99"/>
      <c r="I1127" s="100"/>
      <c r="J1127" s="99"/>
      <c r="K1127" s="99"/>
      <c r="L1127" s="99"/>
      <c r="M1127" s="99"/>
      <c r="N1127" s="99">
        <f t="shared" si="1038"/>
        <v>0</v>
      </c>
      <c r="O1127" s="99"/>
      <c r="P1127" s="99"/>
      <c r="Q1127" s="144">
        <f t="shared" si="1048"/>
        <v>0</v>
      </c>
      <c r="R1127" s="99">
        <v>300</v>
      </c>
      <c r="S1127" s="99">
        <f t="shared" si="1040"/>
        <v>0</v>
      </c>
      <c r="T1127" s="99">
        <f t="shared" si="1041"/>
        <v>0</v>
      </c>
      <c r="U1127" s="99">
        <f t="shared" si="1042"/>
        <v>0</v>
      </c>
      <c r="V1127" s="143" t="s">
        <v>727</v>
      </c>
      <c r="W1127" s="143"/>
      <c r="X1127" s="143"/>
      <c r="Y1127" s="143"/>
      <c r="Z1127" s="143"/>
      <c r="AA1127" s="143"/>
      <c r="AB1127" s="143"/>
      <c r="AC1127" s="143"/>
    </row>
    <row r="1128" spans="2:29" s="54" customFormat="1" x14ac:dyDescent="0.25">
      <c r="B1128" s="83">
        <v>1089</v>
      </c>
      <c r="C1128" s="95" t="s">
        <v>23</v>
      </c>
      <c r="D1128" s="96" t="s">
        <v>37</v>
      </c>
      <c r="E1128" s="97" t="s">
        <v>501</v>
      </c>
      <c r="F1128" s="149" t="s">
        <v>721</v>
      </c>
      <c r="G1128" s="99"/>
      <c r="H1128" s="99"/>
      <c r="I1128" s="100"/>
      <c r="J1128" s="99"/>
      <c r="K1128" s="99"/>
      <c r="L1128" s="99"/>
      <c r="M1128" s="99"/>
      <c r="N1128" s="99">
        <f t="shared" si="1038"/>
        <v>0</v>
      </c>
      <c r="O1128" s="99"/>
      <c r="P1128" s="99"/>
      <c r="Q1128" s="144">
        <f t="shared" ref="Q1128" si="1049">N1128-O1128</f>
        <v>0</v>
      </c>
      <c r="R1128" s="99">
        <v>330</v>
      </c>
      <c r="S1128" s="99">
        <f t="shared" ref="S1128" si="1050">N1128*R1128</f>
        <v>0</v>
      </c>
      <c r="T1128" s="99">
        <f t="shared" ref="T1128" si="1051">O1128*R1128</f>
        <v>0</v>
      </c>
      <c r="U1128" s="99">
        <f t="shared" ref="U1128" si="1052">P1128*R1128</f>
        <v>0</v>
      </c>
      <c r="V1128" s="143" t="s">
        <v>727</v>
      </c>
      <c r="W1128" s="143"/>
      <c r="X1128" s="143"/>
      <c r="Y1128" s="143"/>
      <c r="Z1128" s="143"/>
      <c r="AA1128" s="143"/>
      <c r="AB1128" s="143"/>
      <c r="AC1128" s="143"/>
    </row>
    <row r="1129" spans="2:29" x14ac:dyDescent="0.25">
      <c r="B1129" s="83">
        <v>1090</v>
      </c>
      <c r="C1129" s="95" t="s">
        <v>23</v>
      </c>
      <c r="D1129" s="96" t="s">
        <v>37</v>
      </c>
      <c r="E1129" s="97" t="s">
        <v>517</v>
      </c>
      <c r="F1129" s="98" t="s">
        <v>518</v>
      </c>
      <c r="G1129" s="99"/>
      <c r="H1129" s="99"/>
      <c r="I1129" s="100"/>
      <c r="J1129" s="99"/>
      <c r="K1129" s="99"/>
      <c r="L1129" s="99"/>
      <c r="M1129" s="99"/>
      <c r="N1129" s="99">
        <f t="shared" si="1038"/>
        <v>0</v>
      </c>
      <c r="O1129" s="99"/>
      <c r="P1129" s="99">
        <v>10</v>
      </c>
      <c r="Q1129" s="144">
        <f t="shared" si="1048"/>
        <v>0</v>
      </c>
      <c r="R1129" s="99">
        <v>803</v>
      </c>
      <c r="S1129" s="99">
        <f t="shared" si="1040"/>
        <v>0</v>
      </c>
      <c r="T1129" s="99">
        <f t="shared" si="1041"/>
        <v>0</v>
      </c>
      <c r="U1129" s="99">
        <f t="shared" si="1042"/>
        <v>8030</v>
      </c>
      <c r="V1129" s="143" t="s">
        <v>727</v>
      </c>
      <c r="W1129" s="143"/>
      <c r="X1129" s="143"/>
      <c r="Y1129" s="143"/>
      <c r="Z1129" s="143"/>
      <c r="AA1129" s="143"/>
      <c r="AB1129" s="143"/>
      <c r="AC1129" s="143"/>
    </row>
    <row r="1130" spans="2:29" x14ac:dyDescent="0.25">
      <c r="B1130" s="83">
        <v>1091</v>
      </c>
      <c r="C1130" s="127" t="s">
        <v>7</v>
      </c>
      <c r="D1130" s="128" t="s">
        <v>184</v>
      </c>
      <c r="E1130" s="97" t="s">
        <v>517</v>
      </c>
      <c r="F1130" s="98" t="s">
        <v>520</v>
      </c>
      <c r="G1130" s="129"/>
      <c r="H1130" s="99"/>
      <c r="I1130" s="100"/>
      <c r="J1130" s="99"/>
      <c r="K1130" s="99"/>
      <c r="L1130" s="99"/>
      <c r="M1130" s="99"/>
      <c r="N1130" s="99">
        <f>SUM(L1130+M1130)</f>
        <v>0</v>
      </c>
      <c r="O1130" s="99"/>
      <c r="P1130" s="99">
        <v>10</v>
      </c>
      <c r="Q1130" s="143"/>
      <c r="R1130" s="99">
        <v>916</v>
      </c>
      <c r="S1130" s="99">
        <f t="shared" si="1040"/>
        <v>0</v>
      </c>
      <c r="T1130" s="99">
        <f t="shared" si="1041"/>
        <v>0</v>
      </c>
      <c r="U1130" s="99">
        <f t="shared" si="1042"/>
        <v>9160</v>
      </c>
      <c r="V1130" s="143"/>
      <c r="W1130" s="143"/>
      <c r="X1130" s="143"/>
      <c r="Y1130" s="143"/>
      <c r="Z1130" s="143"/>
      <c r="AA1130" s="143"/>
      <c r="AB1130" s="143"/>
      <c r="AC1130" s="143"/>
    </row>
    <row r="1131" spans="2:29" x14ac:dyDescent="0.25">
      <c r="B1131" s="83">
        <v>1092</v>
      </c>
      <c r="C1131" s="127" t="s">
        <v>23</v>
      </c>
      <c r="D1131" s="128" t="s">
        <v>37</v>
      </c>
      <c r="E1131" s="97" t="s">
        <v>517</v>
      </c>
      <c r="F1131" s="98" t="s">
        <v>520</v>
      </c>
      <c r="G1131" s="129"/>
      <c r="H1131" s="99"/>
      <c r="I1131" s="100"/>
      <c r="J1131" s="99"/>
      <c r="K1131" s="99"/>
      <c r="L1131" s="99"/>
      <c r="M1131" s="99"/>
      <c r="N1131" s="99">
        <f t="shared" si="1038"/>
        <v>0</v>
      </c>
      <c r="O1131" s="99"/>
      <c r="P1131" s="99">
        <v>10</v>
      </c>
      <c r="Q1131" s="144">
        <f t="shared" ref="Q1131:Q1134" si="1053">N1131-O1131</f>
        <v>0</v>
      </c>
      <c r="R1131" s="99">
        <v>950</v>
      </c>
      <c r="S1131" s="99">
        <f t="shared" si="1040"/>
        <v>0</v>
      </c>
      <c r="T1131" s="99">
        <f t="shared" si="1041"/>
        <v>0</v>
      </c>
      <c r="U1131" s="99">
        <f t="shared" si="1042"/>
        <v>9500</v>
      </c>
      <c r="V1131" s="143" t="s">
        <v>727</v>
      </c>
      <c r="W1131" s="143"/>
      <c r="X1131" s="143"/>
      <c r="Y1131" s="143"/>
      <c r="Z1131" s="143"/>
      <c r="AA1131" s="143"/>
      <c r="AB1131" s="143"/>
      <c r="AC1131" s="143"/>
    </row>
    <row r="1132" spans="2:29" s="54" customFormat="1" x14ac:dyDescent="0.25">
      <c r="B1132" s="83">
        <v>1093</v>
      </c>
      <c r="C1132" s="95" t="s">
        <v>23</v>
      </c>
      <c r="D1132" s="128" t="s">
        <v>37</v>
      </c>
      <c r="E1132" s="97" t="s">
        <v>517</v>
      </c>
      <c r="F1132" s="98" t="s">
        <v>521</v>
      </c>
      <c r="G1132" s="150"/>
      <c r="H1132" s="99"/>
      <c r="I1132" s="100"/>
      <c r="J1132" s="99"/>
      <c r="K1132" s="99"/>
      <c r="L1132" s="99"/>
      <c r="M1132" s="99"/>
      <c r="N1132" s="99">
        <f t="shared" si="1038"/>
        <v>0</v>
      </c>
      <c r="O1132" s="99"/>
      <c r="P1132" s="99">
        <v>10</v>
      </c>
      <c r="Q1132" s="144">
        <f t="shared" ref="Q1132" si="1054">N1132-O1132</f>
        <v>0</v>
      </c>
      <c r="R1132" s="99">
        <v>698</v>
      </c>
      <c r="S1132" s="99">
        <f t="shared" ref="S1132" si="1055">N1132*R1132</f>
        <v>0</v>
      </c>
      <c r="T1132" s="99">
        <f t="shared" ref="T1132" si="1056">O1132*R1132</f>
        <v>0</v>
      </c>
      <c r="U1132" s="99">
        <f t="shared" ref="U1132" si="1057">P1132*R1132</f>
        <v>6980</v>
      </c>
      <c r="V1132" s="143" t="s">
        <v>727</v>
      </c>
      <c r="W1132" s="143"/>
      <c r="X1132" s="143"/>
      <c r="Y1132" s="143"/>
      <c r="Z1132" s="143"/>
      <c r="AA1132" s="143"/>
      <c r="AB1132" s="143"/>
      <c r="AC1132" s="143"/>
    </row>
    <row r="1133" spans="2:29" x14ac:dyDescent="0.25">
      <c r="B1133" s="83">
        <v>1094</v>
      </c>
      <c r="C1133" s="95" t="s">
        <v>23</v>
      </c>
      <c r="D1133" s="128" t="s">
        <v>37</v>
      </c>
      <c r="E1133" s="97" t="s">
        <v>517</v>
      </c>
      <c r="F1133" s="98" t="s">
        <v>722</v>
      </c>
      <c r="G1133" s="150"/>
      <c r="H1133" s="99"/>
      <c r="I1133" s="100"/>
      <c r="J1133" s="99"/>
      <c r="K1133" s="99"/>
      <c r="L1133" s="99"/>
      <c r="M1133" s="99"/>
      <c r="N1133" s="99">
        <f t="shared" si="1038"/>
        <v>0</v>
      </c>
      <c r="O1133" s="99"/>
      <c r="P1133" s="99">
        <v>10</v>
      </c>
      <c r="Q1133" s="144">
        <f t="shared" si="1053"/>
        <v>0</v>
      </c>
      <c r="R1133" s="99">
        <v>525</v>
      </c>
      <c r="S1133" s="99">
        <f t="shared" si="1040"/>
        <v>0</v>
      </c>
      <c r="T1133" s="99">
        <f t="shared" si="1041"/>
        <v>0</v>
      </c>
      <c r="U1133" s="99">
        <f t="shared" si="1042"/>
        <v>5250</v>
      </c>
      <c r="V1133" s="143" t="s">
        <v>727</v>
      </c>
      <c r="W1133" s="143"/>
      <c r="X1133" s="143"/>
      <c r="Y1133" s="143"/>
      <c r="Z1133" s="143"/>
      <c r="AA1133" s="143"/>
      <c r="AB1133" s="143"/>
      <c r="AC1133" s="143"/>
    </row>
    <row r="1134" spans="2:29" x14ac:dyDescent="0.25">
      <c r="B1134" s="83">
        <v>1095</v>
      </c>
      <c r="C1134" s="95" t="s">
        <v>7</v>
      </c>
      <c r="D1134" s="96" t="s">
        <v>184</v>
      </c>
      <c r="E1134" s="97" t="s">
        <v>517</v>
      </c>
      <c r="F1134" s="98" t="s">
        <v>564</v>
      </c>
      <c r="G1134" s="99"/>
      <c r="H1134" s="99"/>
      <c r="I1134" s="100"/>
      <c r="J1134" s="99"/>
      <c r="K1134" s="99"/>
      <c r="L1134" s="99"/>
      <c r="M1134" s="99"/>
      <c r="N1134" s="99">
        <f t="shared" si="1038"/>
        <v>0</v>
      </c>
      <c r="O1134" s="99"/>
      <c r="P1134" s="99"/>
      <c r="Q1134" s="143">
        <f t="shared" si="1053"/>
        <v>0</v>
      </c>
      <c r="R1134" s="99">
        <v>481</v>
      </c>
      <c r="S1134" s="99">
        <f t="shared" si="1040"/>
        <v>0</v>
      </c>
      <c r="T1134" s="99">
        <f t="shared" si="1041"/>
        <v>0</v>
      </c>
      <c r="U1134" s="99">
        <f t="shared" si="1042"/>
        <v>0</v>
      </c>
      <c r="V1134" s="143" t="s">
        <v>759</v>
      </c>
      <c r="W1134" s="143"/>
      <c r="X1134" s="143"/>
      <c r="Y1134" s="143"/>
      <c r="Z1134" s="143"/>
      <c r="AA1134" s="143"/>
      <c r="AB1134" s="143"/>
      <c r="AC1134" s="143"/>
    </row>
    <row r="1135" spans="2:29" x14ac:dyDescent="0.25">
      <c r="B1135" s="83">
        <v>1096</v>
      </c>
      <c r="C1135" s="95" t="s">
        <v>23</v>
      </c>
      <c r="D1135" s="96" t="s">
        <v>59</v>
      </c>
      <c r="E1135" s="97" t="s">
        <v>517</v>
      </c>
      <c r="F1135" s="98" t="s">
        <v>565</v>
      </c>
      <c r="G1135" s="99"/>
      <c r="H1135" s="99"/>
      <c r="I1135" s="100"/>
      <c r="J1135" s="99"/>
      <c r="K1135" s="99"/>
      <c r="L1135" s="99"/>
      <c r="M1135" s="99"/>
      <c r="N1135" s="99">
        <f>SUM(L1135+M1135)</f>
        <v>0</v>
      </c>
      <c r="O1135" s="99">
        <v>5</v>
      </c>
      <c r="P1135" s="99">
        <v>0</v>
      </c>
      <c r="Q1135" s="144">
        <f t="shared" ref="Q1135:Q1165" si="1058">N1135-O1135</f>
        <v>-5</v>
      </c>
      <c r="R1135" s="99">
        <v>335</v>
      </c>
      <c r="S1135" s="99">
        <f t="shared" si="1040"/>
        <v>0</v>
      </c>
      <c r="T1135" s="99">
        <f t="shared" si="1041"/>
        <v>1675</v>
      </c>
      <c r="U1135" s="99">
        <f t="shared" si="1042"/>
        <v>0</v>
      </c>
      <c r="V1135" s="143"/>
      <c r="W1135" s="143"/>
      <c r="X1135" s="143"/>
      <c r="Y1135" s="143"/>
      <c r="Z1135" s="143"/>
      <c r="AA1135" s="143"/>
      <c r="AB1135" s="143"/>
      <c r="AC1135" s="143"/>
    </row>
    <row r="1136" spans="2:29" s="54" customFormat="1" x14ac:dyDescent="0.25">
      <c r="B1136" s="83">
        <v>1097</v>
      </c>
      <c r="C1136" s="95" t="s">
        <v>23</v>
      </c>
      <c r="D1136" s="96" t="s">
        <v>647</v>
      </c>
      <c r="E1136" s="97" t="s">
        <v>236</v>
      </c>
      <c r="F1136" s="98" t="s">
        <v>254</v>
      </c>
      <c r="G1136" s="99"/>
      <c r="H1136" s="99"/>
      <c r="I1136" s="100"/>
      <c r="J1136" s="99"/>
      <c r="K1136" s="99"/>
      <c r="L1136" s="99"/>
      <c r="M1136" s="99"/>
      <c r="N1136" s="99">
        <f t="shared" ref="N1136:N1200" si="1059">SUM(L1136+M1136)</f>
        <v>0</v>
      </c>
      <c r="O1136" s="99">
        <v>50</v>
      </c>
      <c r="P1136" s="99">
        <v>0</v>
      </c>
      <c r="Q1136" s="144">
        <f t="shared" si="1058"/>
        <v>-50</v>
      </c>
      <c r="R1136" s="99">
        <v>125</v>
      </c>
      <c r="S1136" s="99">
        <f t="shared" si="1040"/>
        <v>0</v>
      </c>
      <c r="T1136" s="99">
        <f t="shared" si="1041"/>
        <v>6250</v>
      </c>
      <c r="U1136" s="99">
        <f t="shared" si="1042"/>
        <v>0</v>
      </c>
      <c r="V1136" s="143"/>
      <c r="W1136" s="143"/>
      <c r="X1136" s="143"/>
      <c r="Y1136" s="143"/>
      <c r="Z1136" s="143"/>
      <c r="AA1136" s="143"/>
      <c r="AB1136" s="143"/>
      <c r="AC1136" s="143"/>
    </row>
    <row r="1137" spans="2:29" s="54" customFormat="1" x14ac:dyDescent="0.25">
      <c r="B1137" s="83">
        <v>1098</v>
      </c>
      <c r="C1137" s="95" t="s">
        <v>23</v>
      </c>
      <c r="D1137" s="96" t="s">
        <v>647</v>
      </c>
      <c r="E1137" s="97" t="s">
        <v>465</v>
      </c>
      <c r="F1137" s="98" t="s">
        <v>666</v>
      </c>
      <c r="G1137" s="99"/>
      <c r="H1137" s="99"/>
      <c r="I1137" s="100"/>
      <c r="J1137" s="99"/>
      <c r="K1137" s="99"/>
      <c r="L1137" s="99"/>
      <c r="M1137" s="99"/>
      <c r="N1137" s="99">
        <f t="shared" si="1059"/>
        <v>0</v>
      </c>
      <c r="O1137" s="99">
        <v>1</v>
      </c>
      <c r="P1137" s="99">
        <v>0</v>
      </c>
      <c r="Q1137" s="144">
        <f t="shared" si="1058"/>
        <v>-1</v>
      </c>
      <c r="R1137" s="99">
        <v>3534</v>
      </c>
      <c r="S1137" s="99">
        <f t="shared" si="1040"/>
        <v>0</v>
      </c>
      <c r="T1137" s="99">
        <f t="shared" si="1041"/>
        <v>3534</v>
      </c>
      <c r="U1137" s="99">
        <f t="shared" si="1042"/>
        <v>0</v>
      </c>
      <c r="V1137" s="143"/>
      <c r="W1137" s="143"/>
      <c r="X1137" s="143"/>
      <c r="Y1137" s="143"/>
      <c r="Z1137" s="143"/>
      <c r="AA1137" s="143"/>
      <c r="AB1137" s="143"/>
      <c r="AC1137" s="143"/>
    </row>
    <row r="1138" spans="2:29" s="54" customFormat="1" x14ac:dyDescent="0.25">
      <c r="B1138" s="83">
        <v>1099</v>
      </c>
      <c r="C1138" s="95" t="s">
        <v>23</v>
      </c>
      <c r="D1138" s="96" t="s">
        <v>647</v>
      </c>
      <c r="E1138" s="97" t="s">
        <v>465</v>
      </c>
      <c r="F1138" s="98" t="s">
        <v>667</v>
      </c>
      <c r="G1138" s="99"/>
      <c r="H1138" s="99"/>
      <c r="I1138" s="100"/>
      <c r="J1138" s="99"/>
      <c r="K1138" s="99"/>
      <c r="L1138" s="99"/>
      <c r="M1138" s="99"/>
      <c r="N1138" s="99">
        <f t="shared" si="1059"/>
        <v>0</v>
      </c>
      <c r="O1138" s="99">
        <v>1</v>
      </c>
      <c r="P1138" s="99">
        <v>0</v>
      </c>
      <c r="Q1138" s="144">
        <f t="shared" si="1058"/>
        <v>-1</v>
      </c>
      <c r="R1138" s="99">
        <v>2100</v>
      </c>
      <c r="S1138" s="99">
        <f t="shared" si="1040"/>
        <v>0</v>
      </c>
      <c r="T1138" s="99">
        <f t="shared" si="1041"/>
        <v>2100</v>
      </c>
      <c r="U1138" s="99">
        <f t="shared" si="1042"/>
        <v>0</v>
      </c>
      <c r="V1138" s="143"/>
      <c r="W1138" s="143"/>
      <c r="X1138" s="143"/>
      <c r="Y1138" s="143"/>
      <c r="Z1138" s="143"/>
      <c r="AA1138" s="143"/>
      <c r="AB1138" s="143"/>
      <c r="AC1138" s="143"/>
    </row>
    <row r="1139" spans="2:29" s="54" customFormat="1" x14ac:dyDescent="0.25">
      <c r="B1139" s="83">
        <v>1100</v>
      </c>
      <c r="C1139" s="95" t="s">
        <v>23</v>
      </c>
      <c r="D1139" s="96" t="s">
        <v>647</v>
      </c>
      <c r="E1139" s="97" t="s">
        <v>465</v>
      </c>
      <c r="F1139" s="98" t="s">
        <v>668</v>
      </c>
      <c r="G1139" s="99"/>
      <c r="H1139" s="99"/>
      <c r="I1139" s="100"/>
      <c r="J1139" s="99"/>
      <c r="K1139" s="99"/>
      <c r="L1139" s="99"/>
      <c r="M1139" s="99"/>
      <c r="N1139" s="99">
        <f t="shared" si="1059"/>
        <v>0</v>
      </c>
      <c r="O1139" s="99">
        <v>1</v>
      </c>
      <c r="P1139" s="99">
        <v>0</v>
      </c>
      <c r="Q1139" s="144">
        <f t="shared" si="1058"/>
        <v>-1</v>
      </c>
      <c r="R1139" s="99">
        <v>2850</v>
      </c>
      <c r="S1139" s="99">
        <f t="shared" si="1040"/>
        <v>0</v>
      </c>
      <c r="T1139" s="99">
        <f t="shared" si="1041"/>
        <v>2850</v>
      </c>
      <c r="U1139" s="99">
        <f t="shared" si="1042"/>
        <v>0</v>
      </c>
      <c r="V1139" s="143"/>
      <c r="W1139" s="143"/>
      <c r="X1139" s="143"/>
      <c r="Y1139" s="143"/>
      <c r="Z1139" s="143"/>
      <c r="AA1139" s="143"/>
      <c r="AB1139" s="143"/>
      <c r="AC1139" s="143"/>
    </row>
    <row r="1140" spans="2:29" s="54" customFormat="1" x14ac:dyDescent="0.25">
      <c r="B1140" s="83">
        <v>1101</v>
      </c>
      <c r="C1140" s="95" t="s">
        <v>23</v>
      </c>
      <c r="D1140" s="96" t="s">
        <v>647</v>
      </c>
      <c r="E1140" s="97" t="s">
        <v>465</v>
      </c>
      <c r="F1140" s="98" t="s">
        <v>669</v>
      </c>
      <c r="G1140" s="99"/>
      <c r="H1140" s="99"/>
      <c r="I1140" s="100"/>
      <c r="J1140" s="99"/>
      <c r="K1140" s="99"/>
      <c r="L1140" s="99"/>
      <c r="M1140" s="99"/>
      <c r="N1140" s="99">
        <f t="shared" si="1059"/>
        <v>0</v>
      </c>
      <c r="O1140" s="99">
        <v>5</v>
      </c>
      <c r="P1140" s="99">
        <v>0</v>
      </c>
      <c r="Q1140" s="144">
        <f t="shared" si="1058"/>
        <v>-5</v>
      </c>
      <c r="R1140" s="99">
        <v>3000</v>
      </c>
      <c r="S1140" s="99">
        <f t="shared" si="1040"/>
        <v>0</v>
      </c>
      <c r="T1140" s="99">
        <f t="shared" si="1041"/>
        <v>15000</v>
      </c>
      <c r="U1140" s="99">
        <f t="shared" si="1042"/>
        <v>0</v>
      </c>
      <c r="V1140" s="143"/>
      <c r="W1140" s="143"/>
      <c r="X1140" s="143"/>
      <c r="Y1140" s="143"/>
      <c r="Z1140" s="143"/>
      <c r="AA1140" s="143"/>
      <c r="AB1140" s="143"/>
      <c r="AC1140" s="143"/>
    </row>
    <row r="1141" spans="2:29" s="54" customFormat="1" x14ac:dyDescent="0.25">
      <c r="B1141" s="83">
        <v>1102</v>
      </c>
      <c r="C1141" s="95" t="s">
        <v>23</v>
      </c>
      <c r="D1141" s="96" t="s">
        <v>647</v>
      </c>
      <c r="E1141" s="97" t="s">
        <v>465</v>
      </c>
      <c r="F1141" s="98" t="s">
        <v>670</v>
      </c>
      <c r="G1141" s="99"/>
      <c r="H1141" s="99"/>
      <c r="I1141" s="100"/>
      <c r="J1141" s="99"/>
      <c r="K1141" s="99"/>
      <c r="L1141" s="99"/>
      <c r="M1141" s="99"/>
      <c r="N1141" s="99">
        <f t="shared" si="1059"/>
        <v>0</v>
      </c>
      <c r="O1141" s="99">
        <v>1</v>
      </c>
      <c r="P1141" s="99">
        <v>0</v>
      </c>
      <c r="Q1141" s="144">
        <f t="shared" si="1058"/>
        <v>-1</v>
      </c>
      <c r="R1141" s="99">
        <v>1700</v>
      </c>
      <c r="S1141" s="99">
        <f t="shared" si="1040"/>
        <v>0</v>
      </c>
      <c r="T1141" s="99">
        <f t="shared" si="1041"/>
        <v>1700</v>
      </c>
      <c r="U1141" s="99">
        <f t="shared" si="1042"/>
        <v>0</v>
      </c>
      <c r="V1141" s="143"/>
      <c r="W1141" s="143"/>
      <c r="X1141" s="143"/>
      <c r="Y1141" s="143"/>
      <c r="Z1141" s="143"/>
      <c r="AA1141" s="143"/>
      <c r="AB1141" s="143"/>
      <c r="AC1141" s="143"/>
    </row>
    <row r="1142" spans="2:29" s="54" customFormat="1" x14ac:dyDescent="0.25">
      <c r="B1142" s="83">
        <v>1103</v>
      </c>
      <c r="C1142" s="95" t="s">
        <v>23</v>
      </c>
      <c r="D1142" s="96" t="s">
        <v>647</v>
      </c>
      <c r="E1142" s="97" t="s">
        <v>465</v>
      </c>
      <c r="F1142" s="98" t="s">
        <v>671</v>
      </c>
      <c r="G1142" s="99"/>
      <c r="H1142" s="99"/>
      <c r="I1142" s="100"/>
      <c r="J1142" s="99"/>
      <c r="K1142" s="99"/>
      <c r="L1142" s="99"/>
      <c r="M1142" s="99"/>
      <c r="N1142" s="99">
        <f t="shared" si="1059"/>
        <v>0</v>
      </c>
      <c r="O1142" s="99">
        <v>5</v>
      </c>
      <c r="P1142" s="99">
        <v>0</v>
      </c>
      <c r="Q1142" s="144">
        <f t="shared" si="1058"/>
        <v>-5</v>
      </c>
      <c r="R1142" s="99">
        <v>4500</v>
      </c>
      <c r="S1142" s="99">
        <f t="shared" si="1040"/>
        <v>0</v>
      </c>
      <c r="T1142" s="99">
        <f>O1142*R1142</f>
        <v>22500</v>
      </c>
      <c r="U1142" s="99">
        <f t="shared" si="1042"/>
        <v>0</v>
      </c>
      <c r="V1142" s="143"/>
      <c r="W1142" s="143"/>
      <c r="X1142" s="143"/>
      <c r="Y1142" s="143"/>
      <c r="Z1142" s="143"/>
      <c r="AA1142" s="143"/>
      <c r="AB1142" s="143"/>
      <c r="AC1142" s="143"/>
    </row>
    <row r="1143" spans="2:29" s="54" customFormat="1" x14ac:dyDescent="0.25">
      <c r="B1143" s="83">
        <v>1104</v>
      </c>
      <c r="C1143" s="95" t="s">
        <v>23</v>
      </c>
      <c r="D1143" s="96" t="s">
        <v>66</v>
      </c>
      <c r="E1143" s="97" t="s">
        <v>236</v>
      </c>
      <c r="F1143" s="98" t="s">
        <v>672</v>
      </c>
      <c r="G1143" s="99"/>
      <c r="H1143" s="99"/>
      <c r="I1143" s="100"/>
      <c r="J1143" s="99"/>
      <c r="K1143" s="99"/>
      <c r="L1143" s="99"/>
      <c r="M1143" s="99"/>
      <c r="N1143" s="99">
        <f t="shared" si="1059"/>
        <v>0</v>
      </c>
      <c r="O1143" s="99">
        <v>20</v>
      </c>
      <c r="P1143" s="99">
        <v>0</v>
      </c>
      <c r="Q1143" s="144">
        <f t="shared" si="1058"/>
        <v>-20</v>
      </c>
      <c r="R1143" s="99">
        <v>70</v>
      </c>
      <c r="S1143" s="99">
        <f t="shared" si="1040"/>
        <v>0</v>
      </c>
      <c r="T1143" s="99">
        <f t="shared" si="1041"/>
        <v>1400</v>
      </c>
      <c r="U1143" s="99">
        <f t="shared" si="1042"/>
        <v>0</v>
      </c>
      <c r="V1143" s="143"/>
      <c r="W1143" s="143"/>
      <c r="X1143" s="143"/>
      <c r="Y1143" s="143"/>
      <c r="Z1143" s="143"/>
      <c r="AA1143" s="143"/>
      <c r="AB1143" s="143"/>
      <c r="AC1143" s="143"/>
    </row>
    <row r="1144" spans="2:29" s="54" customFormat="1" x14ac:dyDescent="0.25">
      <c r="B1144" s="83">
        <v>1105</v>
      </c>
      <c r="C1144" s="95" t="s">
        <v>23</v>
      </c>
      <c r="D1144" s="96" t="s">
        <v>66</v>
      </c>
      <c r="E1144" s="97" t="s">
        <v>236</v>
      </c>
      <c r="F1144" s="98" t="s">
        <v>673</v>
      </c>
      <c r="G1144" s="99"/>
      <c r="H1144" s="99"/>
      <c r="I1144" s="100"/>
      <c r="J1144" s="99"/>
      <c r="K1144" s="99"/>
      <c r="L1144" s="99"/>
      <c r="M1144" s="99"/>
      <c r="N1144" s="99">
        <f t="shared" si="1059"/>
        <v>0</v>
      </c>
      <c r="O1144" s="99">
        <v>25</v>
      </c>
      <c r="P1144" s="99">
        <v>0</v>
      </c>
      <c r="Q1144" s="144">
        <f t="shared" si="1058"/>
        <v>-25</v>
      </c>
      <c r="R1144" s="99">
        <v>140</v>
      </c>
      <c r="S1144" s="99">
        <f t="shared" si="1040"/>
        <v>0</v>
      </c>
      <c r="T1144" s="99">
        <f t="shared" si="1041"/>
        <v>3500</v>
      </c>
      <c r="U1144" s="99">
        <f t="shared" si="1042"/>
        <v>0</v>
      </c>
      <c r="V1144" s="143"/>
      <c r="W1144" s="143"/>
      <c r="X1144" s="143"/>
      <c r="Y1144" s="143"/>
      <c r="Z1144" s="143"/>
      <c r="AA1144" s="143"/>
      <c r="AB1144" s="143"/>
      <c r="AC1144" s="143"/>
    </row>
    <row r="1145" spans="2:29" s="54" customFormat="1" x14ac:dyDescent="0.25">
      <c r="B1145" s="83">
        <v>1106</v>
      </c>
      <c r="C1145" s="95" t="s">
        <v>23</v>
      </c>
      <c r="D1145" s="96" t="s">
        <v>66</v>
      </c>
      <c r="E1145" s="97" t="s">
        <v>236</v>
      </c>
      <c r="F1145" s="98" t="s">
        <v>272</v>
      </c>
      <c r="G1145" s="99"/>
      <c r="H1145" s="99"/>
      <c r="I1145" s="100"/>
      <c r="J1145" s="99"/>
      <c r="K1145" s="99"/>
      <c r="L1145" s="99"/>
      <c r="M1145" s="99"/>
      <c r="N1145" s="99">
        <f t="shared" si="1059"/>
        <v>0</v>
      </c>
      <c r="O1145" s="99">
        <v>25</v>
      </c>
      <c r="P1145" s="99">
        <v>0</v>
      </c>
      <c r="Q1145" s="144">
        <f t="shared" si="1058"/>
        <v>-25</v>
      </c>
      <c r="R1145" s="99">
        <v>200</v>
      </c>
      <c r="S1145" s="99">
        <f t="shared" si="1040"/>
        <v>0</v>
      </c>
      <c r="T1145" s="99">
        <f t="shared" si="1041"/>
        <v>5000</v>
      </c>
      <c r="U1145" s="99">
        <f t="shared" si="1042"/>
        <v>0</v>
      </c>
      <c r="V1145" s="143"/>
      <c r="W1145" s="143"/>
      <c r="X1145" s="143"/>
      <c r="Y1145" s="143"/>
      <c r="Z1145" s="143"/>
      <c r="AA1145" s="143"/>
      <c r="AB1145" s="143"/>
      <c r="AC1145" s="143"/>
    </row>
    <row r="1146" spans="2:29" s="54" customFormat="1" x14ac:dyDescent="0.25">
      <c r="B1146" s="83">
        <v>1107</v>
      </c>
      <c r="C1146" s="95" t="s">
        <v>23</v>
      </c>
      <c r="D1146" s="96" t="s">
        <v>186</v>
      </c>
      <c r="E1146" s="97" t="s">
        <v>416</v>
      </c>
      <c r="F1146" s="98" t="s">
        <v>674</v>
      </c>
      <c r="G1146" s="99"/>
      <c r="H1146" s="99"/>
      <c r="I1146" s="100"/>
      <c r="J1146" s="99"/>
      <c r="K1146" s="99"/>
      <c r="L1146" s="99"/>
      <c r="M1146" s="99"/>
      <c r="N1146" s="99">
        <f t="shared" si="1059"/>
        <v>0</v>
      </c>
      <c r="O1146" s="99">
        <v>25</v>
      </c>
      <c r="P1146" s="99">
        <v>0</v>
      </c>
      <c r="Q1146" s="144">
        <f t="shared" si="1058"/>
        <v>-25</v>
      </c>
      <c r="R1146" s="99">
        <v>100</v>
      </c>
      <c r="S1146" s="99">
        <f t="shared" si="1040"/>
        <v>0</v>
      </c>
      <c r="T1146" s="99">
        <f t="shared" si="1041"/>
        <v>2500</v>
      </c>
      <c r="U1146" s="99">
        <f t="shared" si="1042"/>
        <v>0</v>
      </c>
      <c r="V1146" s="143"/>
      <c r="W1146" s="143"/>
      <c r="X1146" s="143"/>
      <c r="Y1146" s="143"/>
      <c r="Z1146" s="143"/>
      <c r="AA1146" s="143"/>
      <c r="AB1146" s="143"/>
      <c r="AC1146" s="143"/>
    </row>
    <row r="1147" spans="2:29" s="54" customFormat="1" x14ac:dyDescent="0.25">
      <c r="B1147" s="83">
        <v>1108</v>
      </c>
      <c r="C1147" s="95" t="s">
        <v>23</v>
      </c>
      <c r="D1147" s="96" t="s">
        <v>557</v>
      </c>
      <c r="E1147" s="97" t="s">
        <v>236</v>
      </c>
      <c r="F1147" s="98" t="s">
        <v>673</v>
      </c>
      <c r="G1147" s="99"/>
      <c r="H1147" s="99"/>
      <c r="I1147" s="100"/>
      <c r="J1147" s="99"/>
      <c r="K1147" s="99"/>
      <c r="L1147" s="99"/>
      <c r="M1147" s="99"/>
      <c r="N1147" s="99">
        <f t="shared" si="1059"/>
        <v>0</v>
      </c>
      <c r="O1147" s="99">
        <v>20</v>
      </c>
      <c r="P1147" s="99">
        <v>0</v>
      </c>
      <c r="Q1147" s="144">
        <f t="shared" si="1058"/>
        <v>-20</v>
      </c>
      <c r="R1147" s="99">
        <v>70</v>
      </c>
      <c r="S1147" s="99">
        <f t="shared" si="1040"/>
        <v>0</v>
      </c>
      <c r="T1147" s="99">
        <f t="shared" si="1041"/>
        <v>1400</v>
      </c>
      <c r="U1147" s="99">
        <f t="shared" si="1042"/>
        <v>0</v>
      </c>
      <c r="V1147" s="143"/>
      <c r="W1147" s="143"/>
      <c r="X1147" s="143"/>
      <c r="Y1147" s="143"/>
      <c r="Z1147" s="143"/>
      <c r="AA1147" s="143"/>
      <c r="AB1147" s="143"/>
      <c r="AC1147" s="143"/>
    </row>
    <row r="1148" spans="2:29" s="54" customFormat="1" x14ac:dyDescent="0.25">
      <c r="B1148" s="83">
        <v>1109</v>
      </c>
      <c r="C1148" s="95" t="s">
        <v>23</v>
      </c>
      <c r="D1148" s="96" t="s">
        <v>557</v>
      </c>
      <c r="E1148" s="97" t="s">
        <v>236</v>
      </c>
      <c r="F1148" s="98" t="s">
        <v>672</v>
      </c>
      <c r="G1148" s="99"/>
      <c r="H1148" s="99"/>
      <c r="I1148" s="100"/>
      <c r="J1148" s="99"/>
      <c r="K1148" s="99"/>
      <c r="L1148" s="99"/>
      <c r="M1148" s="99"/>
      <c r="N1148" s="99">
        <f t="shared" si="1059"/>
        <v>0</v>
      </c>
      <c r="O1148" s="99">
        <v>25</v>
      </c>
      <c r="P1148" s="99">
        <v>0</v>
      </c>
      <c r="Q1148" s="144">
        <f t="shared" si="1058"/>
        <v>-25</v>
      </c>
      <c r="R1148" s="99">
        <v>140</v>
      </c>
      <c r="S1148" s="99">
        <f t="shared" si="1040"/>
        <v>0</v>
      </c>
      <c r="T1148" s="99">
        <f t="shared" si="1041"/>
        <v>3500</v>
      </c>
      <c r="U1148" s="99">
        <f t="shared" si="1042"/>
        <v>0</v>
      </c>
      <c r="V1148" s="143"/>
      <c r="W1148" s="143"/>
      <c r="X1148" s="143"/>
      <c r="Y1148" s="143"/>
      <c r="Z1148" s="143"/>
      <c r="AA1148" s="143"/>
      <c r="AB1148" s="143"/>
      <c r="AC1148" s="143"/>
    </row>
    <row r="1149" spans="2:29" s="54" customFormat="1" x14ac:dyDescent="0.25">
      <c r="B1149" s="83">
        <v>1110</v>
      </c>
      <c r="C1149" s="95" t="s">
        <v>23</v>
      </c>
      <c r="D1149" s="96" t="s">
        <v>557</v>
      </c>
      <c r="E1149" s="97" t="s">
        <v>517</v>
      </c>
      <c r="F1149" s="98" t="s">
        <v>521</v>
      </c>
      <c r="G1149" s="99"/>
      <c r="H1149" s="99"/>
      <c r="I1149" s="100"/>
      <c r="J1149" s="99"/>
      <c r="K1149" s="99"/>
      <c r="L1149" s="99"/>
      <c r="M1149" s="99"/>
      <c r="N1149" s="99">
        <f t="shared" si="1059"/>
        <v>0</v>
      </c>
      <c r="O1149" s="99">
        <v>5</v>
      </c>
      <c r="P1149" s="99">
        <v>0</v>
      </c>
      <c r="Q1149" s="144">
        <f t="shared" si="1058"/>
        <v>-5</v>
      </c>
      <c r="R1149" s="99">
        <v>665</v>
      </c>
      <c r="S1149" s="99">
        <f t="shared" si="1040"/>
        <v>0</v>
      </c>
      <c r="T1149" s="99">
        <f t="shared" si="1041"/>
        <v>3325</v>
      </c>
      <c r="U1149" s="99">
        <f t="shared" si="1042"/>
        <v>0</v>
      </c>
      <c r="V1149" s="143"/>
      <c r="W1149" s="143"/>
      <c r="X1149" s="143"/>
      <c r="Y1149" s="143"/>
      <c r="Z1149" s="143"/>
      <c r="AA1149" s="143"/>
      <c r="AB1149" s="143"/>
      <c r="AC1149" s="143"/>
    </row>
    <row r="1150" spans="2:29" s="54" customFormat="1" x14ac:dyDescent="0.25">
      <c r="B1150" s="83">
        <v>1111</v>
      </c>
      <c r="C1150" s="95" t="s">
        <v>23</v>
      </c>
      <c r="D1150" s="96" t="s">
        <v>557</v>
      </c>
      <c r="E1150" s="97" t="s">
        <v>517</v>
      </c>
      <c r="F1150" s="98" t="s">
        <v>523</v>
      </c>
      <c r="G1150" s="99"/>
      <c r="H1150" s="99"/>
      <c r="I1150" s="100"/>
      <c r="J1150" s="99"/>
      <c r="K1150" s="99"/>
      <c r="L1150" s="99"/>
      <c r="M1150" s="99"/>
      <c r="N1150" s="99">
        <f t="shared" si="1059"/>
        <v>0</v>
      </c>
      <c r="O1150" s="99">
        <v>5</v>
      </c>
      <c r="P1150" s="99">
        <v>0</v>
      </c>
      <c r="Q1150" s="144">
        <f t="shared" si="1058"/>
        <v>-5</v>
      </c>
      <c r="R1150" s="99">
        <v>482</v>
      </c>
      <c r="S1150" s="99">
        <f t="shared" si="1040"/>
        <v>0</v>
      </c>
      <c r="T1150" s="99">
        <f t="shared" si="1041"/>
        <v>2410</v>
      </c>
      <c r="U1150" s="99">
        <f t="shared" si="1042"/>
        <v>0</v>
      </c>
      <c r="V1150" s="143"/>
      <c r="W1150" s="143"/>
      <c r="X1150" s="143"/>
      <c r="Y1150" s="143"/>
      <c r="Z1150" s="143"/>
      <c r="AA1150" s="143"/>
      <c r="AB1150" s="143"/>
      <c r="AC1150" s="143"/>
    </row>
    <row r="1151" spans="2:29" s="54" customFormat="1" x14ac:dyDescent="0.25">
      <c r="B1151" s="83">
        <v>1112</v>
      </c>
      <c r="C1151" s="95" t="s">
        <v>23</v>
      </c>
      <c r="D1151" s="96" t="s">
        <v>557</v>
      </c>
      <c r="E1151" s="97" t="s">
        <v>517</v>
      </c>
      <c r="F1151" s="98" t="s">
        <v>518</v>
      </c>
      <c r="G1151" s="99"/>
      <c r="H1151" s="99"/>
      <c r="I1151" s="100"/>
      <c r="J1151" s="99"/>
      <c r="K1151" s="99"/>
      <c r="L1151" s="99"/>
      <c r="M1151" s="99"/>
      <c r="N1151" s="99">
        <f t="shared" si="1059"/>
        <v>0</v>
      </c>
      <c r="O1151" s="99">
        <v>5</v>
      </c>
      <c r="P1151" s="99">
        <v>0</v>
      </c>
      <c r="Q1151" s="144">
        <f t="shared" si="1058"/>
        <v>-5</v>
      </c>
      <c r="R1151" s="99">
        <v>765</v>
      </c>
      <c r="S1151" s="99">
        <f t="shared" si="1040"/>
        <v>0</v>
      </c>
      <c r="T1151" s="99">
        <f t="shared" si="1041"/>
        <v>3825</v>
      </c>
      <c r="U1151" s="99">
        <f t="shared" si="1042"/>
        <v>0</v>
      </c>
      <c r="V1151" s="143"/>
      <c r="W1151" s="143"/>
      <c r="X1151" s="143"/>
      <c r="Y1151" s="143"/>
      <c r="Z1151" s="143"/>
      <c r="AA1151" s="143"/>
      <c r="AB1151" s="143"/>
      <c r="AC1151" s="143"/>
    </row>
    <row r="1152" spans="2:29" s="54" customFormat="1" x14ac:dyDescent="0.25">
      <c r="B1152" s="83">
        <v>1113</v>
      </c>
      <c r="C1152" s="95" t="s">
        <v>23</v>
      </c>
      <c r="D1152" s="96" t="s">
        <v>675</v>
      </c>
      <c r="E1152" s="97" t="s">
        <v>101</v>
      </c>
      <c r="F1152" s="98" t="s">
        <v>106</v>
      </c>
      <c r="G1152" s="99"/>
      <c r="H1152" s="99"/>
      <c r="I1152" s="100"/>
      <c r="J1152" s="99"/>
      <c r="K1152" s="99"/>
      <c r="L1152" s="99"/>
      <c r="M1152" s="99"/>
      <c r="N1152" s="99">
        <f t="shared" si="1059"/>
        <v>0</v>
      </c>
      <c r="O1152" s="99">
        <v>16</v>
      </c>
      <c r="P1152" s="99">
        <v>0</v>
      </c>
      <c r="Q1152" s="144">
        <f t="shared" si="1058"/>
        <v>-16</v>
      </c>
      <c r="R1152" s="99">
        <v>120</v>
      </c>
      <c r="S1152" s="99">
        <f t="shared" si="1040"/>
        <v>0</v>
      </c>
      <c r="T1152" s="99">
        <f t="shared" si="1041"/>
        <v>1920</v>
      </c>
      <c r="U1152" s="99">
        <f t="shared" si="1042"/>
        <v>0</v>
      </c>
      <c r="V1152" s="143"/>
      <c r="W1152" s="143"/>
      <c r="X1152" s="143"/>
      <c r="Y1152" s="143"/>
      <c r="Z1152" s="143"/>
      <c r="AA1152" s="143"/>
      <c r="AB1152" s="143"/>
      <c r="AC1152" s="143"/>
    </row>
    <row r="1153" spans="2:29" s="54" customFormat="1" x14ac:dyDescent="0.25">
      <c r="B1153" s="83">
        <v>1114</v>
      </c>
      <c r="C1153" s="95" t="s">
        <v>23</v>
      </c>
      <c r="D1153" s="96" t="s">
        <v>519</v>
      </c>
      <c r="E1153" s="97" t="s">
        <v>527</v>
      </c>
      <c r="F1153" s="98" t="s">
        <v>676</v>
      </c>
      <c r="G1153" s="99"/>
      <c r="H1153" s="99"/>
      <c r="I1153" s="100"/>
      <c r="J1153" s="99"/>
      <c r="K1153" s="99"/>
      <c r="L1153" s="99"/>
      <c r="M1153" s="99"/>
      <c r="N1153" s="99">
        <f t="shared" si="1059"/>
        <v>0</v>
      </c>
      <c r="O1153" s="99">
        <v>1</v>
      </c>
      <c r="P1153" s="99">
        <v>0</v>
      </c>
      <c r="Q1153" s="144">
        <f t="shared" si="1058"/>
        <v>-1</v>
      </c>
      <c r="R1153" s="99">
        <v>1012</v>
      </c>
      <c r="S1153" s="99">
        <f t="shared" si="1040"/>
        <v>0</v>
      </c>
      <c r="T1153" s="99">
        <f t="shared" si="1041"/>
        <v>1012</v>
      </c>
      <c r="U1153" s="99">
        <f t="shared" si="1042"/>
        <v>0</v>
      </c>
      <c r="V1153" s="143"/>
      <c r="W1153" s="143"/>
      <c r="X1153" s="143"/>
      <c r="Y1153" s="143"/>
      <c r="Z1153" s="143"/>
      <c r="AA1153" s="143"/>
      <c r="AB1153" s="143"/>
      <c r="AC1153" s="143"/>
    </row>
    <row r="1154" spans="2:29" s="54" customFormat="1" x14ac:dyDescent="0.25">
      <c r="B1154" s="83">
        <v>1115</v>
      </c>
      <c r="C1154" s="95" t="s">
        <v>23</v>
      </c>
      <c r="D1154" s="96" t="s">
        <v>519</v>
      </c>
      <c r="E1154" s="97" t="s">
        <v>527</v>
      </c>
      <c r="F1154" s="98" t="s">
        <v>677</v>
      </c>
      <c r="G1154" s="99"/>
      <c r="H1154" s="99"/>
      <c r="I1154" s="100"/>
      <c r="J1154" s="99"/>
      <c r="K1154" s="99"/>
      <c r="L1154" s="99"/>
      <c r="M1154" s="99"/>
      <c r="N1154" s="99">
        <f t="shared" si="1059"/>
        <v>0</v>
      </c>
      <c r="O1154" s="99">
        <v>1</v>
      </c>
      <c r="P1154" s="99">
        <v>0</v>
      </c>
      <c r="Q1154" s="144">
        <f t="shared" si="1058"/>
        <v>-1</v>
      </c>
      <c r="R1154" s="99">
        <v>1012</v>
      </c>
      <c r="S1154" s="99">
        <f t="shared" si="1040"/>
        <v>0</v>
      </c>
      <c r="T1154" s="99">
        <f t="shared" si="1041"/>
        <v>1012</v>
      </c>
      <c r="U1154" s="99">
        <f t="shared" si="1042"/>
        <v>0</v>
      </c>
      <c r="V1154" s="143"/>
      <c r="W1154" s="143"/>
      <c r="X1154" s="143"/>
      <c r="Y1154" s="143"/>
      <c r="Z1154" s="143"/>
      <c r="AA1154" s="143"/>
      <c r="AB1154" s="143"/>
      <c r="AC1154" s="143"/>
    </row>
    <row r="1155" spans="2:29" s="54" customFormat="1" x14ac:dyDescent="0.25">
      <c r="B1155" s="83">
        <v>1116</v>
      </c>
      <c r="C1155" s="95" t="s">
        <v>23</v>
      </c>
      <c r="D1155" s="96" t="s">
        <v>519</v>
      </c>
      <c r="E1155" s="97" t="s">
        <v>236</v>
      </c>
      <c r="F1155" s="98" t="s">
        <v>254</v>
      </c>
      <c r="G1155" s="99"/>
      <c r="H1155" s="99"/>
      <c r="I1155" s="100"/>
      <c r="J1155" s="99"/>
      <c r="K1155" s="99"/>
      <c r="L1155" s="99"/>
      <c r="M1155" s="99"/>
      <c r="N1155" s="99">
        <f t="shared" si="1059"/>
        <v>0</v>
      </c>
      <c r="O1155" s="99">
        <v>25</v>
      </c>
      <c r="P1155" s="99">
        <v>0</v>
      </c>
      <c r="Q1155" s="144">
        <f t="shared" si="1058"/>
        <v>-25</v>
      </c>
      <c r="R1155" s="99">
        <v>125</v>
      </c>
      <c r="S1155" s="99">
        <f t="shared" si="1040"/>
        <v>0</v>
      </c>
      <c r="T1155" s="99">
        <f t="shared" si="1041"/>
        <v>3125</v>
      </c>
      <c r="U1155" s="99">
        <f t="shared" si="1042"/>
        <v>0</v>
      </c>
      <c r="V1155" s="143"/>
      <c r="W1155" s="143"/>
      <c r="X1155" s="143"/>
      <c r="Y1155" s="143"/>
      <c r="Z1155" s="143"/>
      <c r="AA1155" s="143"/>
      <c r="AB1155" s="143"/>
      <c r="AC1155" s="143"/>
    </row>
    <row r="1156" spans="2:29" s="54" customFormat="1" x14ac:dyDescent="0.25">
      <c r="B1156" s="83">
        <v>1117</v>
      </c>
      <c r="C1156" s="95" t="s">
        <v>23</v>
      </c>
      <c r="D1156" s="96" t="s">
        <v>244</v>
      </c>
      <c r="E1156" s="97" t="s">
        <v>236</v>
      </c>
      <c r="F1156" s="98" t="s">
        <v>673</v>
      </c>
      <c r="G1156" s="99"/>
      <c r="H1156" s="99"/>
      <c r="I1156" s="100"/>
      <c r="J1156" s="99"/>
      <c r="K1156" s="99"/>
      <c r="L1156" s="99"/>
      <c r="M1156" s="99"/>
      <c r="N1156" s="99">
        <f t="shared" si="1059"/>
        <v>0</v>
      </c>
      <c r="O1156" s="99">
        <v>25</v>
      </c>
      <c r="P1156" s="99">
        <v>0</v>
      </c>
      <c r="Q1156" s="144">
        <f t="shared" si="1058"/>
        <v>-25</v>
      </c>
      <c r="R1156" s="99">
        <v>145</v>
      </c>
      <c r="S1156" s="99">
        <f t="shared" si="1040"/>
        <v>0</v>
      </c>
      <c r="T1156" s="99">
        <f t="shared" si="1041"/>
        <v>3625</v>
      </c>
      <c r="U1156" s="99">
        <f t="shared" si="1042"/>
        <v>0</v>
      </c>
      <c r="V1156" s="143"/>
      <c r="W1156" s="143"/>
      <c r="X1156" s="143"/>
      <c r="Y1156" s="143"/>
      <c r="Z1156" s="143"/>
      <c r="AA1156" s="143"/>
      <c r="AB1156" s="143"/>
      <c r="AC1156" s="143"/>
    </row>
    <row r="1157" spans="2:29" s="54" customFormat="1" x14ac:dyDescent="0.25">
      <c r="B1157" s="83">
        <v>1118</v>
      </c>
      <c r="C1157" s="95" t="s">
        <v>23</v>
      </c>
      <c r="D1157" s="96" t="s">
        <v>244</v>
      </c>
      <c r="E1157" s="97" t="s">
        <v>517</v>
      </c>
      <c r="F1157" s="98" t="s">
        <v>755</v>
      </c>
      <c r="G1157" s="99"/>
      <c r="H1157" s="99"/>
      <c r="I1157" s="100"/>
      <c r="J1157" s="99"/>
      <c r="K1157" s="99"/>
      <c r="L1157" s="99"/>
      <c r="M1157" s="99"/>
      <c r="N1157" s="99">
        <f t="shared" ref="N1157" si="1060">SUM(L1157+M1157)</f>
        <v>0</v>
      </c>
      <c r="O1157" s="99">
        <v>5</v>
      </c>
      <c r="P1157" s="99">
        <v>0</v>
      </c>
      <c r="Q1157" s="144">
        <f t="shared" ref="Q1157" si="1061">N1157-O1157</f>
        <v>-5</v>
      </c>
      <c r="R1157" s="99">
        <v>585</v>
      </c>
      <c r="S1157" s="99">
        <f t="shared" ref="S1157" si="1062">N1157*R1157</f>
        <v>0</v>
      </c>
      <c r="T1157" s="99">
        <f t="shared" ref="T1157" si="1063">O1157*R1157</f>
        <v>2925</v>
      </c>
      <c r="U1157" s="99">
        <f t="shared" ref="U1157" si="1064">P1157*R1157</f>
        <v>0</v>
      </c>
      <c r="V1157" s="143"/>
      <c r="W1157" s="143"/>
      <c r="X1157" s="143"/>
      <c r="Y1157" s="143"/>
      <c r="Z1157" s="143"/>
      <c r="AA1157" s="143"/>
      <c r="AB1157" s="143"/>
      <c r="AC1157" s="143"/>
    </row>
    <row r="1158" spans="2:29" s="54" customFormat="1" x14ac:dyDescent="0.25">
      <c r="B1158" s="83">
        <v>1119</v>
      </c>
      <c r="C1158" s="95" t="s">
        <v>23</v>
      </c>
      <c r="D1158" s="96" t="s">
        <v>244</v>
      </c>
      <c r="E1158" s="97" t="s">
        <v>517</v>
      </c>
      <c r="F1158" s="98" t="s">
        <v>518</v>
      </c>
      <c r="G1158" s="99"/>
      <c r="H1158" s="99"/>
      <c r="I1158" s="100"/>
      <c r="J1158" s="99"/>
      <c r="K1158" s="99"/>
      <c r="L1158" s="99"/>
      <c r="M1158" s="99"/>
      <c r="N1158" s="99">
        <f t="shared" si="1059"/>
        <v>0</v>
      </c>
      <c r="O1158" s="99">
        <v>5</v>
      </c>
      <c r="P1158" s="99">
        <v>0</v>
      </c>
      <c r="Q1158" s="144">
        <f t="shared" si="1058"/>
        <v>-5</v>
      </c>
      <c r="R1158" s="99">
        <v>710</v>
      </c>
      <c r="S1158" s="99">
        <f t="shared" si="1040"/>
        <v>0</v>
      </c>
      <c r="T1158" s="99">
        <f t="shared" si="1041"/>
        <v>3550</v>
      </c>
      <c r="U1158" s="99">
        <f t="shared" si="1042"/>
        <v>0</v>
      </c>
      <c r="V1158" s="143"/>
      <c r="W1158" s="143"/>
      <c r="X1158" s="143"/>
      <c r="Y1158" s="143"/>
      <c r="Z1158" s="143"/>
      <c r="AA1158" s="143"/>
      <c r="AB1158" s="143"/>
      <c r="AC1158" s="143"/>
    </row>
    <row r="1159" spans="2:29" s="54" customFormat="1" x14ac:dyDescent="0.25">
      <c r="B1159" s="83">
        <v>1120</v>
      </c>
      <c r="C1159" s="95" t="s">
        <v>23</v>
      </c>
      <c r="D1159" s="96" t="s">
        <v>244</v>
      </c>
      <c r="E1159" s="97" t="s">
        <v>517</v>
      </c>
      <c r="F1159" s="98" t="s">
        <v>678</v>
      </c>
      <c r="G1159" s="99"/>
      <c r="H1159" s="99"/>
      <c r="I1159" s="100"/>
      <c r="J1159" s="99"/>
      <c r="K1159" s="99"/>
      <c r="L1159" s="99"/>
      <c r="M1159" s="99"/>
      <c r="N1159" s="99">
        <f t="shared" si="1059"/>
        <v>0</v>
      </c>
      <c r="O1159" s="99">
        <v>5</v>
      </c>
      <c r="P1159" s="99">
        <v>0</v>
      </c>
      <c r="Q1159" s="144">
        <f t="shared" si="1058"/>
        <v>-5</v>
      </c>
      <c r="R1159" s="99">
        <v>88</v>
      </c>
      <c r="S1159" s="99">
        <f t="shared" si="1040"/>
        <v>0</v>
      </c>
      <c r="T1159" s="99">
        <f t="shared" si="1041"/>
        <v>440</v>
      </c>
      <c r="U1159" s="99">
        <f t="shared" si="1042"/>
        <v>0</v>
      </c>
      <c r="V1159" s="143"/>
      <c r="W1159" s="143"/>
      <c r="X1159" s="143"/>
      <c r="Y1159" s="143"/>
      <c r="Z1159" s="143"/>
      <c r="AA1159" s="143"/>
      <c r="AB1159" s="143"/>
      <c r="AC1159" s="143"/>
    </row>
    <row r="1160" spans="2:29" s="54" customFormat="1" x14ac:dyDescent="0.25">
      <c r="B1160" s="83">
        <v>1121</v>
      </c>
      <c r="C1160" s="95" t="s">
        <v>23</v>
      </c>
      <c r="D1160" s="96" t="s">
        <v>138</v>
      </c>
      <c r="E1160" s="97" t="s">
        <v>236</v>
      </c>
      <c r="F1160" s="98" t="s">
        <v>672</v>
      </c>
      <c r="G1160" s="99"/>
      <c r="H1160" s="99"/>
      <c r="I1160" s="100"/>
      <c r="J1160" s="99"/>
      <c r="K1160" s="99"/>
      <c r="L1160" s="99"/>
      <c r="M1160" s="99"/>
      <c r="N1160" s="99">
        <f t="shared" si="1059"/>
        <v>0</v>
      </c>
      <c r="O1160" s="99">
        <v>20</v>
      </c>
      <c r="P1160" s="99">
        <v>0</v>
      </c>
      <c r="Q1160" s="144">
        <f t="shared" si="1058"/>
        <v>-20</v>
      </c>
      <c r="R1160" s="99">
        <v>70</v>
      </c>
      <c r="S1160" s="99">
        <f t="shared" si="1040"/>
        <v>0</v>
      </c>
      <c r="T1160" s="99">
        <f t="shared" si="1041"/>
        <v>1400</v>
      </c>
      <c r="U1160" s="99">
        <f t="shared" si="1042"/>
        <v>0</v>
      </c>
      <c r="V1160" s="143"/>
      <c r="W1160" s="143"/>
      <c r="X1160" s="143"/>
      <c r="Y1160" s="143"/>
      <c r="Z1160" s="143"/>
      <c r="AA1160" s="143"/>
      <c r="AB1160" s="143"/>
      <c r="AC1160" s="143"/>
    </row>
    <row r="1161" spans="2:29" s="54" customFormat="1" x14ac:dyDescent="0.25">
      <c r="B1161" s="83">
        <v>1122</v>
      </c>
      <c r="C1161" s="95" t="s">
        <v>23</v>
      </c>
      <c r="D1161" s="96" t="s">
        <v>232</v>
      </c>
      <c r="E1161" s="97"/>
      <c r="F1161" s="98" t="s">
        <v>679</v>
      </c>
      <c r="G1161" s="99"/>
      <c r="H1161" s="99"/>
      <c r="I1161" s="100"/>
      <c r="J1161" s="99"/>
      <c r="K1161" s="99"/>
      <c r="L1161" s="99"/>
      <c r="M1161" s="99"/>
      <c r="N1161" s="99">
        <f t="shared" si="1059"/>
        <v>0</v>
      </c>
      <c r="O1161" s="99">
        <v>18.143999999999998</v>
      </c>
      <c r="P1161" s="99">
        <v>0</v>
      </c>
      <c r="Q1161" s="144">
        <f t="shared" si="1058"/>
        <v>-18.143999999999998</v>
      </c>
      <c r="R1161" s="99">
        <v>180</v>
      </c>
      <c r="S1161" s="99">
        <f t="shared" si="1040"/>
        <v>0</v>
      </c>
      <c r="T1161" s="99">
        <f t="shared" si="1041"/>
        <v>3265.9199999999996</v>
      </c>
      <c r="U1161" s="99">
        <f t="shared" si="1042"/>
        <v>0</v>
      </c>
      <c r="V1161" s="143"/>
      <c r="W1161" s="143"/>
      <c r="X1161" s="143"/>
      <c r="Y1161" s="143"/>
      <c r="Z1161" s="143"/>
      <c r="AA1161" s="143"/>
      <c r="AB1161" s="143"/>
      <c r="AC1161" s="143"/>
    </row>
    <row r="1162" spans="2:29" s="54" customFormat="1" x14ac:dyDescent="0.25">
      <c r="B1162" s="83">
        <v>1123</v>
      </c>
      <c r="C1162" s="95" t="s">
        <v>23</v>
      </c>
      <c r="D1162" s="96" t="s">
        <v>654</v>
      </c>
      <c r="E1162" s="97" t="s">
        <v>236</v>
      </c>
      <c r="F1162" s="98" t="s">
        <v>254</v>
      </c>
      <c r="G1162" s="99"/>
      <c r="H1162" s="99"/>
      <c r="I1162" s="100"/>
      <c r="J1162" s="99"/>
      <c r="K1162" s="99"/>
      <c r="L1162" s="99"/>
      <c r="M1162" s="99"/>
      <c r="N1162" s="99">
        <f t="shared" si="1059"/>
        <v>0</v>
      </c>
      <c r="O1162" s="99">
        <v>25</v>
      </c>
      <c r="P1162" s="99">
        <v>0</v>
      </c>
      <c r="Q1162" s="144">
        <f t="shared" si="1058"/>
        <v>-25</v>
      </c>
      <c r="R1162" s="99">
        <v>125</v>
      </c>
      <c r="S1162" s="99">
        <f t="shared" si="1040"/>
        <v>0</v>
      </c>
      <c r="T1162" s="99">
        <f t="shared" si="1041"/>
        <v>3125</v>
      </c>
      <c r="U1162" s="99">
        <f t="shared" si="1042"/>
        <v>0</v>
      </c>
      <c r="V1162" s="143"/>
      <c r="W1162" s="143"/>
      <c r="X1162" s="143"/>
      <c r="Y1162" s="143"/>
      <c r="Z1162" s="143"/>
      <c r="AA1162" s="143"/>
      <c r="AB1162" s="143"/>
      <c r="AC1162" s="143"/>
    </row>
    <row r="1163" spans="2:29" s="54" customFormat="1" x14ac:dyDescent="0.25">
      <c r="B1163" s="83">
        <v>1124</v>
      </c>
      <c r="C1163" s="95" t="s">
        <v>23</v>
      </c>
      <c r="D1163" s="96" t="s">
        <v>680</v>
      </c>
      <c r="E1163" s="97" t="s">
        <v>236</v>
      </c>
      <c r="F1163" s="98" t="s">
        <v>673</v>
      </c>
      <c r="G1163" s="99"/>
      <c r="H1163" s="99"/>
      <c r="I1163" s="100"/>
      <c r="J1163" s="99"/>
      <c r="K1163" s="99"/>
      <c r="L1163" s="99"/>
      <c r="M1163" s="99"/>
      <c r="N1163" s="99">
        <f t="shared" si="1059"/>
        <v>0</v>
      </c>
      <c r="O1163" s="99">
        <v>25</v>
      </c>
      <c r="P1163" s="99">
        <v>0</v>
      </c>
      <c r="Q1163" s="144">
        <f t="shared" si="1058"/>
        <v>-25</v>
      </c>
      <c r="R1163" s="99">
        <v>140</v>
      </c>
      <c r="S1163" s="99">
        <f t="shared" si="1040"/>
        <v>0</v>
      </c>
      <c r="T1163" s="99">
        <f t="shared" si="1041"/>
        <v>3500</v>
      </c>
      <c r="U1163" s="99">
        <f t="shared" si="1042"/>
        <v>0</v>
      </c>
      <c r="V1163" s="143"/>
      <c r="W1163" s="143"/>
      <c r="X1163" s="143"/>
      <c r="Y1163" s="143"/>
      <c r="Z1163" s="143"/>
      <c r="AA1163" s="143"/>
      <c r="AB1163" s="143"/>
      <c r="AC1163" s="143"/>
    </row>
    <row r="1164" spans="2:29" s="54" customFormat="1" x14ac:dyDescent="0.25">
      <c r="B1164" s="83">
        <v>1125</v>
      </c>
      <c r="C1164" s="95" t="s">
        <v>23</v>
      </c>
      <c r="D1164" s="96" t="s">
        <v>253</v>
      </c>
      <c r="E1164" s="97" t="s">
        <v>527</v>
      </c>
      <c r="F1164" s="98" t="s">
        <v>559</v>
      </c>
      <c r="G1164" s="99"/>
      <c r="H1164" s="99"/>
      <c r="I1164" s="100"/>
      <c r="J1164" s="99"/>
      <c r="K1164" s="99"/>
      <c r="L1164" s="99"/>
      <c r="M1164" s="99"/>
      <c r="N1164" s="99">
        <f t="shared" si="1059"/>
        <v>0</v>
      </c>
      <c r="O1164" s="99">
        <v>25</v>
      </c>
      <c r="P1164" s="99">
        <v>0</v>
      </c>
      <c r="Q1164" s="144">
        <f t="shared" si="1058"/>
        <v>-25</v>
      </c>
      <c r="R1164" s="99">
        <v>490</v>
      </c>
      <c r="S1164" s="99">
        <f t="shared" si="1040"/>
        <v>0</v>
      </c>
      <c r="T1164" s="99">
        <f t="shared" si="1041"/>
        <v>12250</v>
      </c>
      <c r="U1164" s="99">
        <f t="shared" si="1042"/>
        <v>0</v>
      </c>
      <c r="V1164" s="143"/>
      <c r="W1164" s="143"/>
      <c r="X1164" s="143"/>
      <c r="Y1164" s="143"/>
      <c r="Z1164" s="143"/>
      <c r="AA1164" s="143"/>
      <c r="AB1164" s="143"/>
      <c r="AC1164" s="143"/>
    </row>
    <row r="1165" spans="2:29" s="54" customFormat="1" x14ac:dyDescent="0.25">
      <c r="B1165" s="83">
        <v>1126</v>
      </c>
      <c r="C1165" s="95" t="s">
        <v>23</v>
      </c>
      <c r="D1165" s="96" t="s">
        <v>56</v>
      </c>
      <c r="E1165" s="97" t="s">
        <v>567</v>
      </c>
      <c r="F1165" s="98" t="s">
        <v>568</v>
      </c>
      <c r="G1165" s="99"/>
      <c r="H1165" s="99"/>
      <c r="I1165" s="100"/>
      <c r="J1165" s="99"/>
      <c r="K1165" s="99"/>
      <c r="L1165" s="99"/>
      <c r="M1165" s="99"/>
      <c r="N1165" s="99">
        <f t="shared" si="1059"/>
        <v>0</v>
      </c>
      <c r="O1165" s="99">
        <v>7400</v>
      </c>
      <c r="P1165" s="99">
        <v>0</v>
      </c>
      <c r="Q1165" s="144">
        <f t="shared" si="1058"/>
        <v>-7400</v>
      </c>
      <c r="R1165" s="99">
        <v>18</v>
      </c>
      <c r="S1165" s="99">
        <f t="shared" si="1040"/>
        <v>0</v>
      </c>
      <c r="T1165" s="99">
        <f t="shared" si="1041"/>
        <v>133200</v>
      </c>
      <c r="U1165" s="99">
        <f t="shared" si="1042"/>
        <v>0</v>
      </c>
      <c r="V1165" s="143"/>
      <c r="W1165" s="143"/>
      <c r="X1165" s="143"/>
      <c r="Y1165" s="143"/>
      <c r="Z1165" s="143"/>
      <c r="AA1165" s="143"/>
      <c r="AB1165" s="143"/>
      <c r="AC1165" s="143"/>
    </row>
    <row r="1166" spans="2:29" s="54" customFormat="1" x14ac:dyDescent="0.25">
      <c r="B1166" s="83">
        <v>1127</v>
      </c>
      <c r="C1166" s="95" t="s">
        <v>7</v>
      </c>
      <c r="D1166" s="103" t="s">
        <v>14</v>
      </c>
      <c r="E1166" s="97" t="s">
        <v>101</v>
      </c>
      <c r="F1166" s="104" t="s">
        <v>144</v>
      </c>
      <c r="G1166" s="99"/>
      <c r="H1166" s="99"/>
      <c r="I1166" s="100"/>
      <c r="J1166" s="99"/>
      <c r="K1166" s="99"/>
      <c r="L1166" s="99"/>
      <c r="M1166" s="99"/>
      <c r="N1166" s="99">
        <f t="shared" si="1059"/>
        <v>0</v>
      </c>
      <c r="O1166" s="99">
        <v>5</v>
      </c>
      <c r="P1166" s="99">
        <v>5</v>
      </c>
      <c r="Q1166" s="143"/>
      <c r="R1166" s="99">
        <v>1380</v>
      </c>
      <c r="S1166" s="99">
        <f t="shared" ref="S1166:S1206" si="1065">N1166*R1166</f>
        <v>0</v>
      </c>
      <c r="T1166" s="99">
        <f t="shared" ref="T1166:T1207" si="1066">O1166*R1166</f>
        <v>6900</v>
      </c>
      <c r="U1166" s="99">
        <f t="shared" ref="U1166:U1207" si="1067">P1166*R1166</f>
        <v>6900</v>
      </c>
      <c r="V1166" s="143"/>
      <c r="W1166" s="143"/>
      <c r="X1166" s="143"/>
      <c r="Y1166" s="143"/>
      <c r="Z1166" s="143"/>
      <c r="AA1166" s="143"/>
      <c r="AB1166" s="143"/>
      <c r="AC1166" s="143"/>
    </row>
    <row r="1167" spans="2:29" s="54" customFormat="1" x14ac:dyDescent="0.25">
      <c r="B1167" s="83">
        <v>1128</v>
      </c>
      <c r="C1167" s="95" t="s">
        <v>7</v>
      </c>
      <c r="D1167" s="103" t="s">
        <v>14</v>
      </c>
      <c r="E1167" s="97" t="s">
        <v>79</v>
      </c>
      <c r="F1167" s="104" t="s">
        <v>684</v>
      </c>
      <c r="G1167" s="99"/>
      <c r="H1167" s="99"/>
      <c r="I1167" s="100"/>
      <c r="J1167" s="99"/>
      <c r="K1167" s="99"/>
      <c r="L1167" s="99"/>
      <c r="M1167" s="99"/>
      <c r="N1167" s="99">
        <f t="shared" si="1059"/>
        <v>0</v>
      </c>
      <c r="O1167" s="99">
        <v>10</v>
      </c>
      <c r="P1167" s="99">
        <v>0</v>
      </c>
      <c r="Q1167" s="143"/>
      <c r="R1167" s="99">
        <v>246</v>
      </c>
      <c r="S1167" s="99">
        <f t="shared" si="1065"/>
        <v>0</v>
      </c>
      <c r="T1167" s="99">
        <f t="shared" si="1066"/>
        <v>2460</v>
      </c>
      <c r="U1167" s="99">
        <f t="shared" si="1067"/>
        <v>0</v>
      </c>
      <c r="V1167" s="143"/>
      <c r="W1167" s="143"/>
      <c r="X1167" s="143"/>
      <c r="Y1167" s="143"/>
      <c r="Z1167" s="143"/>
      <c r="AA1167" s="143"/>
      <c r="AB1167" s="143"/>
      <c r="AC1167" s="143"/>
    </row>
    <row r="1168" spans="2:29" s="54" customFormat="1" x14ac:dyDescent="0.25">
      <c r="B1168" s="83">
        <v>1129</v>
      </c>
      <c r="C1168" s="95" t="s">
        <v>7</v>
      </c>
      <c r="D1168" s="103" t="s">
        <v>14</v>
      </c>
      <c r="E1168" s="97" t="s">
        <v>117</v>
      </c>
      <c r="F1168" s="104" t="s">
        <v>122</v>
      </c>
      <c r="G1168" s="99"/>
      <c r="H1168" s="99"/>
      <c r="I1168" s="100"/>
      <c r="J1168" s="99"/>
      <c r="K1168" s="99"/>
      <c r="L1168" s="99"/>
      <c r="M1168" s="99"/>
      <c r="N1168" s="99">
        <f t="shared" si="1059"/>
        <v>0</v>
      </c>
      <c r="O1168" s="99">
        <v>17</v>
      </c>
      <c r="P1168" s="99">
        <v>0</v>
      </c>
      <c r="Q1168" s="143"/>
      <c r="R1168" s="99">
        <v>116</v>
      </c>
      <c r="S1168" s="99">
        <f t="shared" si="1065"/>
        <v>0</v>
      </c>
      <c r="T1168" s="99">
        <f t="shared" si="1066"/>
        <v>1972</v>
      </c>
      <c r="U1168" s="99">
        <f t="shared" si="1067"/>
        <v>0</v>
      </c>
      <c r="V1168" s="143"/>
      <c r="W1168" s="143"/>
      <c r="X1168" s="143"/>
      <c r="Y1168" s="143"/>
      <c r="Z1168" s="143"/>
      <c r="AA1168" s="143"/>
      <c r="AB1168" s="143"/>
      <c r="AC1168" s="143"/>
    </row>
    <row r="1169" spans="2:29" s="54" customFormat="1" x14ac:dyDescent="0.25">
      <c r="B1169" s="83">
        <v>1130</v>
      </c>
      <c r="C1169" s="95" t="s">
        <v>7</v>
      </c>
      <c r="D1169" s="103" t="s">
        <v>14</v>
      </c>
      <c r="E1169" s="97" t="s">
        <v>236</v>
      </c>
      <c r="F1169" s="104" t="s">
        <v>238</v>
      </c>
      <c r="G1169" s="99"/>
      <c r="H1169" s="99"/>
      <c r="I1169" s="100"/>
      <c r="J1169" s="99"/>
      <c r="K1169" s="99"/>
      <c r="L1169" s="99"/>
      <c r="M1169" s="99"/>
      <c r="N1169" s="99">
        <f t="shared" si="1059"/>
        <v>0</v>
      </c>
      <c r="O1169" s="99">
        <v>25</v>
      </c>
      <c r="P1169" s="99">
        <v>0</v>
      </c>
      <c r="Q1169" s="143"/>
      <c r="R1169" s="99">
        <v>116</v>
      </c>
      <c r="S1169" s="99">
        <f t="shared" si="1065"/>
        <v>0</v>
      </c>
      <c r="T1169" s="99">
        <f t="shared" si="1066"/>
        <v>2900</v>
      </c>
      <c r="U1169" s="99">
        <f t="shared" si="1067"/>
        <v>0</v>
      </c>
      <c r="V1169" s="143"/>
      <c r="W1169" s="143"/>
      <c r="X1169" s="143"/>
      <c r="Y1169" s="143"/>
      <c r="Z1169" s="143"/>
      <c r="AA1169" s="143"/>
      <c r="AB1169" s="143"/>
      <c r="AC1169" s="143"/>
    </row>
    <row r="1170" spans="2:29" s="54" customFormat="1" x14ac:dyDescent="0.25">
      <c r="B1170" s="83">
        <v>1131</v>
      </c>
      <c r="C1170" s="95" t="s">
        <v>7</v>
      </c>
      <c r="D1170" s="103" t="s">
        <v>14</v>
      </c>
      <c r="E1170" s="97" t="s">
        <v>236</v>
      </c>
      <c r="F1170" s="104" t="s">
        <v>254</v>
      </c>
      <c r="G1170" s="99"/>
      <c r="H1170" s="99"/>
      <c r="I1170" s="100"/>
      <c r="J1170" s="99"/>
      <c r="K1170" s="99"/>
      <c r="L1170" s="99"/>
      <c r="M1170" s="99"/>
      <c r="N1170" s="99">
        <f t="shared" si="1059"/>
        <v>0</v>
      </c>
      <c r="O1170" s="99">
        <v>25</v>
      </c>
      <c r="P1170" s="99">
        <v>0</v>
      </c>
      <c r="Q1170" s="143"/>
      <c r="R1170" s="99">
        <v>123</v>
      </c>
      <c r="S1170" s="99">
        <f t="shared" si="1065"/>
        <v>0</v>
      </c>
      <c r="T1170" s="99">
        <f t="shared" si="1066"/>
        <v>3075</v>
      </c>
      <c r="U1170" s="99">
        <f t="shared" si="1067"/>
        <v>0</v>
      </c>
      <c r="V1170" s="143"/>
      <c r="W1170" s="143"/>
      <c r="X1170" s="143"/>
      <c r="Y1170" s="143"/>
      <c r="Z1170" s="143"/>
      <c r="AA1170" s="143"/>
      <c r="AB1170" s="143"/>
      <c r="AC1170" s="143"/>
    </row>
    <row r="1171" spans="2:29" s="54" customFormat="1" x14ac:dyDescent="0.25">
      <c r="B1171" s="83">
        <v>1132</v>
      </c>
      <c r="C1171" s="95" t="s">
        <v>7</v>
      </c>
      <c r="D1171" s="96" t="s">
        <v>43</v>
      </c>
      <c r="E1171" s="97" t="s">
        <v>145</v>
      </c>
      <c r="F1171" s="104" t="s">
        <v>685</v>
      </c>
      <c r="G1171" s="99"/>
      <c r="H1171" s="99"/>
      <c r="I1171" s="100"/>
      <c r="J1171" s="99"/>
      <c r="K1171" s="99"/>
      <c r="L1171" s="99"/>
      <c r="M1171" s="99"/>
      <c r="N1171" s="99">
        <f t="shared" si="1059"/>
        <v>0</v>
      </c>
      <c r="O1171" s="99">
        <v>5</v>
      </c>
      <c r="P1171" s="99">
        <v>0</v>
      </c>
      <c r="Q1171" s="143"/>
      <c r="R1171" s="99">
        <v>590</v>
      </c>
      <c r="S1171" s="99">
        <f t="shared" si="1065"/>
        <v>0</v>
      </c>
      <c r="T1171" s="99">
        <f t="shared" si="1066"/>
        <v>2950</v>
      </c>
      <c r="U1171" s="99">
        <f t="shared" si="1067"/>
        <v>0</v>
      </c>
      <c r="V1171" s="143"/>
      <c r="W1171" s="143"/>
      <c r="X1171" s="143"/>
      <c r="Y1171" s="143"/>
      <c r="Z1171" s="143"/>
      <c r="AA1171" s="143"/>
      <c r="AB1171" s="143"/>
      <c r="AC1171" s="143"/>
    </row>
    <row r="1172" spans="2:29" s="54" customFormat="1" x14ac:dyDescent="0.25">
      <c r="B1172" s="83">
        <v>1133</v>
      </c>
      <c r="C1172" s="95" t="s">
        <v>7</v>
      </c>
      <c r="D1172" s="96" t="s">
        <v>43</v>
      </c>
      <c r="E1172" s="97" t="s">
        <v>601</v>
      </c>
      <c r="F1172" s="104" t="s">
        <v>686</v>
      </c>
      <c r="G1172" s="99"/>
      <c r="H1172" s="99"/>
      <c r="I1172" s="100"/>
      <c r="J1172" s="99"/>
      <c r="K1172" s="99"/>
      <c r="L1172" s="99"/>
      <c r="M1172" s="99"/>
      <c r="N1172" s="99">
        <f t="shared" si="1059"/>
        <v>0</v>
      </c>
      <c r="O1172" s="99">
        <v>25</v>
      </c>
      <c r="P1172" s="99">
        <v>0</v>
      </c>
      <c r="Q1172" s="143"/>
      <c r="R1172" s="99">
        <v>131</v>
      </c>
      <c r="S1172" s="99">
        <f t="shared" si="1065"/>
        <v>0</v>
      </c>
      <c r="T1172" s="99">
        <f t="shared" si="1066"/>
        <v>3275</v>
      </c>
      <c r="U1172" s="99">
        <f t="shared" si="1067"/>
        <v>0</v>
      </c>
      <c r="V1172" s="143"/>
      <c r="W1172" s="143"/>
      <c r="X1172" s="143"/>
      <c r="Y1172" s="143"/>
      <c r="Z1172" s="143"/>
      <c r="AA1172" s="143"/>
      <c r="AB1172" s="143"/>
      <c r="AC1172" s="143"/>
    </row>
    <row r="1173" spans="2:29" s="54" customFormat="1" x14ac:dyDescent="0.25">
      <c r="B1173" s="83">
        <v>1134</v>
      </c>
      <c r="C1173" s="95" t="s">
        <v>7</v>
      </c>
      <c r="D1173" s="96" t="s">
        <v>43</v>
      </c>
      <c r="E1173" s="97" t="s">
        <v>601</v>
      </c>
      <c r="F1173" s="104" t="s">
        <v>687</v>
      </c>
      <c r="G1173" s="99"/>
      <c r="H1173" s="99"/>
      <c r="I1173" s="100"/>
      <c r="J1173" s="99"/>
      <c r="K1173" s="99"/>
      <c r="L1173" s="99"/>
      <c r="M1173" s="99"/>
      <c r="N1173" s="99">
        <f t="shared" si="1059"/>
        <v>0</v>
      </c>
      <c r="O1173" s="99">
        <v>25</v>
      </c>
      <c r="P1173" s="99">
        <v>50</v>
      </c>
      <c r="Q1173" s="143"/>
      <c r="R1173" s="99">
        <v>133</v>
      </c>
      <c r="S1173" s="99">
        <f t="shared" si="1065"/>
        <v>0</v>
      </c>
      <c r="T1173" s="99">
        <f t="shared" si="1066"/>
        <v>3325</v>
      </c>
      <c r="U1173" s="99">
        <f t="shared" si="1067"/>
        <v>6650</v>
      </c>
      <c r="V1173" s="143"/>
      <c r="W1173" s="143"/>
      <c r="X1173" s="143"/>
      <c r="Y1173" s="143"/>
      <c r="Z1173" s="143"/>
      <c r="AA1173" s="143"/>
      <c r="AB1173" s="143"/>
      <c r="AC1173" s="143"/>
    </row>
    <row r="1174" spans="2:29" s="54" customFormat="1" x14ac:dyDescent="0.25">
      <c r="B1174" s="83">
        <v>1135</v>
      </c>
      <c r="C1174" s="95" t="s">
        <v>7</v>
      </c>
      <c r="D1174" s="96" t="s">
        <v>43</v>
      </c>
      <c r="E1174" s="97" t="s">
        <v>601</v>
      </c>
      <c r="F1174" s="104" t="s">
        <v>688</v>
      </c>
      <c r="G1174" s="99"/>
      <c r="H1174" s="99"/>
      <c r="I1174" s="100"/>
      <c r="J1174" s="99"/>
      <c r="K1174" s="99"/>
      <c r="L1174" s="99"/>
      <c r="M1174" s="99"/>
      <c r="N1174" s="99">
        <f t="shared" si="1059"/>
        <v>0</v>
      </c>
      <c r="O1174" s="99">
        <v>25</v>
      </c>
      <c r="P1174" s="99">
        <v>0</v>
      </c>
      <c r="Q1174" s="143"/>
      <c r="R1174" s="99">
        <v>121</v>
      </c>
      <c r="S1174" s="99">
        <f t="shared" si="1065"/>
        <v>0</v>
      </c>
      <c r="T1174" s="99">
        <f t="shared" si="1066"/>
        <v>3025</v>
      </c>
      <c r="U1174" s="99">
        <f t="shared" si="1067"/>
        <v>0</v>
      </c>
      <c r="V1174" s="143"/>
      <c r="W1174" s="143"/>
      <c r="X1174" s="143"/>
      <c r="Y1174" s="143"/>
      <c r="Z1174" s="143"/>
      <c r="AA1174" s="143"/>
      <c r="AB1174" s="143"/>
      <c r="AC1174" s="143"/>
    </row>
    <row r="1175" spans="2:29" s="54" customFormat="1" x14ac:dyDescent="0.25">
      <c r="B1175" s="83">
        <v>1136</v>
      </c>
      <c r="C1175" s="95" t="s">
        <v>7</v>
      </c>
      <c r="D1175" s="96" t="s">
        <v>43</v>
      </c>
      <c r="E1175" s="97" t="s">
        <v>601</v>
      </c>
      <c r="F1175" s="104" t="s">
        <v>604</v>
      </c>
      <c r="G1175" s="99"/>
      <c r="H1175" s="99"/>
      <c r="I1175" s="100"/>
      <c r="J1175" s="99"/>
      <c r="K1175" s="99"/>
      <c r="L1175" s="99"/>
      <c r="M1175" s="99"/>
      <c r="N1175" s="99">
        <f t="shared" si="1059"/>
        <v>0</v>
      </c>
      <c r="O1175" s="99">
        <v>50</v>
      </c>
      <c r="P1175" s="99"/>
      <c r="Q1175" s="143"/>
      <c r="R1175" s="99">
        <v>297</v>
      </c>
      <c r="S1175" s="99">
        <f t="shared" si="1065"/>
        <v>0</v>
      </c>
      <c r="T1175" s="99">
        <f t="shared" si="1066"/>
        <v>14850</v>
      </c>
      <c r="U1175" s="99">
        <f t="shared" si="1067"/>
        <v>0</v>
      </c>
      <c r="V1175" s="143"/>
      <c r="W1175" s="143"/>
      <c r="X1175" s="143"/>
      <c r="Y1175" s="143"/>
      <c r="Z1175" s="143"/>
      <c r="AA1175" s="143"/>
      <c r="AB1175" s="143"/>
      <c r="AC1175" s="143"/>
    </row>
    <row r="1176" spans="2:29" s="54" customFormat="1" x14ac:dyDescent="0.25">
      <c r="B1176" s="83">
        <v>1137</v>
      </c>
      <c r="C1176" s="95" t="s">
        <v>7</v>
      </c>
      <c r="D1176" s="96" t="s">
        <v>43</v>
      </c>
      <c r="E1176" s="97" t="s">
        <v>601</v>
      </c>
      <c r="F1176" s="104" t="s">
        <v>606</v>
      </c>
      <c r="G1176" s="99"/>
      <c r="H1176" s="99"/>
      <c r="I1176" s="100"/>
      <c r="J1176" s="99"/>
      <c r="K1176" s="99"/>
      <c r="L1176" s="99"/>
      <c r="M1176" s="99"/>
      <c r="N1176" s="99">
        <f t="shared" si="1059"/>
        <v>0</v>
      </c>
      <c r="O1176" s="99">
        <v>50</v>
      </c>
      <c r="P1176" s="99"/>
      <c r="Q1176" s="143"/>
      <c r="R1176" s="99">
        <v>348</v>
      </c>
      <c r="S1176" s="99">
        <f t="shared" si="1065"/>
        <v>0</v>
      </c>
      <c r="T1176" s="99">
        <f t="shared" si="1066"/>
        <v>17400</v>
      </c>
      <c r="U1176" s="99">
        <f t="shared" si="1067"/>
        <v>0</v>
      </c>
      <c r="V1176" s="143"/>
      <c r="W1176" s="143"/>
      <c r="X1176" s="143"/>
      <c r="Y1176" s="143"/>
      <c r="Z1176" s="143"/>
      <c r="AA1176" s="143"/>
      <c r="AB1176" s="143"/>
      <c r="AC1176" s="143"/>
    </row>
    <row r="1177" spans="2:29" s="54" customFormat="1" x14ac:dyDescent="0.25">
      <c r="B1177" s="83">
        <v>1138</v>
      </c>
      <c r="C1177" s="95" t="s">
        <v>7</v>
      </c>
      <c r="D1177" s="96" t="s">
        <v>211</v>
      </c>
      <c r="E1177" s="97" t="s">
        <v>527</v>
      </c>
      <c r="F1177" s="98" t="s">
        <v>528</v>
      </c>
      <c r="G1177" s="99"/>
      <c r="H1177" s="99"/>
      <c r="I1177" s="100"/>
      <c r="J1177" s="99"/>
      <c r="K1177" s="99"/>
      <c r="L1177" s="99"/>
      <c r="M1177" s="99"/>
      <c r="N1177" s="99">
        <f t="shared" si="1059"/>
        <v>0</v>
      </c>
      <c r="O1177" s="99">
        <v>15</v>
      </c>
      <c r="P1177" s="99">
        <v>15</v>
      </c>
      <c r="Q1177" s="143"/>
      <c r="R1177" s="99">
        <v>331</v>
      </c>
      <c r="S1177" s="99">
        <f t="shared" si="1065"/>
        <v>0</v>
      </c>
      <c r="T1177" s="99">
        <f t="shared" si="1066"/>
        <v>4965</v>
      </c>
      <c r="U1177" s="99">
        <f t="shared" si="1067"/>
        <v>4965</v>
      </c>
      <c r="V1177" s="143"/>
      <c r="W1177" s="143"/>
      <c r="X1177" s="143"/>
      <c r="Y1177" s="143"/>
      <c r="Z1177" s="143"/>
      <c r="AA1177" s="143"/>
      <c r="AB1177" s="143"/>
      <c r="AC1177" s="143"/>
    </row>
    <row r="1178" spans="2:29" s="54" customFormat="1" x14ac:dyDescent="0.25">
      <c r="B1178" s="83">
        <v>1139</v>
      </c>
      <c r="C1178" s="95" t="s">
        <v>7</v>
      </c>
      <c r="D1178" s="96" t="s">
        <v>211</v>
      </c>
      <c r="E1178" s="97" t="s">
        <v>501</v>
      </c>
      <c r="F1178" s="98" t="s">
        <v>548</v>
      </c>
      <c r="G1178" s="99"/>
      <c r="H1178" s="99"/>
      <c r="I1178" s="100"/>
      <c r="J1178" s="99"/>
      <c r="K1178" s="99"/>
      <c r="L1178" s="99"/>
      <c r="M1178" s="99"/>
      <c r="N1178" s="99">
        <f t="shared" si="1059"/>
        <v>0</v>
      </c>
      <c r="O1178" s="99">
        <v>20</v>
      </c>
      <c r="P1178" s="99">
        <v>20</v>
      </c>
      <c r="Q1178" s="143"/>
      <c r="R1178" s="99">
        <v>625</v>
      </c>
      <c r="S1178" s="99">
        <f t="shared" si="1065"/>
        <v>0</v>
      </c>
      <c r="T1178" s="99">
        <f t="shared" si="1066"/>
        <v>12500</v>
      </c>
      <c r="U1178" s="99">
        <f t="shared" si="1067"/>
        <v>12500</v>
      </c>
      <c r="V1178" s="143"/>
      <c r="W1178" s="143"/>
      <c r="X1178" s="143"/>
      <c r="Y1178" s="143"/>
      <c r="Z1178" s="143"/>
      <c r="AA1178" s="143"/>
      <c r="AB1178" s="143"/>
      <c r="AC1178" s="143"/>
    </row>
    <row r="1179" spans="2:29" s="54" customFormat="1" x14ac:dyDescent="0.25">
      <c r="B1179" s="83">
        <v>1140</v>
      </c>
      <c r="C1179" s="95" t="s">
        <v>7</v>
      </c>
      <c r="D1179" s="96" t="s">
        <v>211</v>
      </c>
      <c r="E1179" s="97" t="s">
        <v>79</v>
      </c>
      <c r="F1179" s="98" t="s">
        <v>684</v>
      </c>
      <c r="G1179" s="99"/>
      <c r="H1179" s="99"/>
      <c r="I1179" s="100"/>
      <c r="J1179" s="99"/>
      <c r="K1179" s="99"/>
      <c r="L1179" s="99"/>
      <c r="M1179" s="99"/>
      <c r="N1179" s="99">
        <f t="shared" si="1059"/>
        <v>0</v>
      </c>
      <c r="O1179" s="99">
        <v>10</v>
      </c>
      <c r="P1179" s="99">
        <v>0</v>
      </c>
      <c r="Q1179" s="143"/>
      <c r="R1179" s="99">
        <v>246</v>
      </c>
      <c r="S1179" s="99">
        <f t="shared" si="1065"/>
        <v>0</v>
      </c>
      <c r="T1179" s="99">
        <f t="shared" si="1066"/>
        <v>2460</v>
      </c>
      <c r="U1179" s="99">
        <f t="shared" si="1067"/>
        <v>0</v>
      </c>
      <c r="V1179" s="143"/>
      <c r="W1179" s="143"/>
      <c r="X1179" s="143"/>
      <c r="Y1179" s="143"/>
      <c r="Z1179" s="143"/>
      <c r="AA1179" s="143"/>
      <c r="AB1179" s="143"/>
      <c r="AC1179" s="143"/>
    </row>
    <row r="1180" spans="2:29" s="54" customFormat="1" x14ac:dyDescent="0.25">
      <c r="B1180" s="83">
        <v>1141</v>
      </c>
      <c r="C1180" s="95" t="s">
        <v>7</v>
      </c>
      <c r="D1180" s="96" t="s">
        <v>115</v>
      </c>
      <c r="E1180" s="97" t="s">
        <v>101</v>
      </c>
      <c r="F1180" s="104" t="s">
        <v>144</v>
      </c>
      <c r="G1180" s="99"/>
      <c r="H1180" s="99"/>
      <c r="I1180" s="100"/>
      <c r="J1180" s="99"/>
      <c r="K1180" s="99"/>
      <c r="L1180" s="99"/>
      <c r="M1180" s="99"/>
      <c r="N1180" s="99">
        <f t="shared" si="1059"/>
        <v>0</v>
      </c>
      <c r="O1180" s="99">
        <v>5</v>
      </c>
      <c r="P1180" s="99">
        <v>0</v>
      </c>
      <c r="Q1180" s="143"/>
      <c r="R1180" s="99">
        <v>1380</v>
      </c>
      <c r="S1180" s="99">
        <f t="shared" si="1065"/>
        <v>0</v>
      </c>
      <c r="T1180" s="99">
        <f t="shared" si="1066"/>
        <v>6900</v>
      </c>
      <c r="U1180" s="99">
        <f t="shared" si="1067"/>
        <v>0</v>
      </c>
      <c r="V1180" s="143"/>
      <c r="W1180" s="143"/>
      <c r="X1180" s="143"/>
      <c r="Y1180" s="143"/>
      <c r="Z1180" s="143"/>
      <c r="AA1180" s="143"/>
      <c r="AB1180" s="143"/>
      <c r="AC1180" s="143"/>
    </row>
    <row r="1181" spans="2:29" s="54" customFormat="1" x14ac:dyDescent="0.25">
      <c r="B1181" s="83">
        <v>1142</v>
      </c>
      <c r="C1181" s="95" t="s">
        <v>7</v>
      </c>
      <c r="D1181" s="96" t="s">
        <v>65</v>
      </c>
      <c r="E1181" s="97" t="s">
        <v>101</v>
      </c>
      <c r="F1181" s="104" t="s">
        <v>144</v>
      </c>
      <c r="G1181" s="99"/>
      <c r="H1181" s="99"/>
      <c r="I1181" s="100"/>
      <c r="J1181" s="99"/>
      <c r="K1181" s="99"/>
      <c r="L1181" s="99"/>
      <c r="M1181" s="99"/>
      <c r="N1181" s="99">
        <f t="shared" si="1059"/>
        <v>0</v>
      </c>
      <c r="O1181" s="99">
        <v>5</v>
      </c>
      <c r="P1181" s="99">
        <v>0</v>
      </c>
      <c r="Q1181" s="143"/>
      <c r="R1181" s="99">
        <v>1380</v>
      </c>
      <c r="S1181" s="99">
        <f t="shared" si="1065"/>
        <v>0</v>
      </c>
      <c r="T1181" s="99">
        <f t="shared" si="1066"/>
        <v>6900</v>
      </c>
      <c r="U1181" s="99">
        <f t="shared" si="1067"/>
        <v>0</v>
      </c>
      <c r="V1181" s="143"/>
      <c r="W1181" s="143"/>
      <c r="X1181" s="143"/>
      <c r="Y1181" s="143"/>
      <c r="Z1181" s="143"/>
      <c r="AA1181" s="143"/>
      <c r="AB1181" s="143"/>
      <c r="AC1181" s="143"/>
    </row>
    <row r="1182" spans="2:29" s="54" customFormat="1" x14ac:dyDescent="0.25">
      <c r="B1182" s="83">
        <v>1143</v>
      </c>
      <c r="C1182" s="95" t="s">
        <v>7</v>
      </c>
      <c r="D1182" s="96" t="s">
        <v>65</v>
      </c>
      <c r="E1182" s="97" t="s">
        <v>236</v>
      </c>
      <c r="F1182" s="98" t="s">
        <v>281</v>
      </c>
      <c r="G1182" s="99"/>
      <c r="H1182" s="99"/>
      <c r="I1182" s="100"/>
      <c r="J1182" s="99"/>
      <c r="K1182" s="99"/>
      <c r="L1182" s="99"/>
      <c r="M1182" s="99"/>
      <c r="N1182" s="99">
        <f t="shared" si="1059"/>
        <v>0</v>
      </c>
      <c r="O1182" s="99">
        <v>25</v>
      </c>
      <c r="P1182" s="99">
        <v>0</v>
      </c>
      <c r="Q1182" s="143"/>
      <c r="R1182" s="99">
        <v>92</v>
      </c>
      <c r="S1182" s="99">
        <f t="shared" si="1065"/>
        <v>0</v>
      </c>
      <c r="T1182" s="99">
        <f t="shared" si="1066"/>
        <v>2300</v>
      </c>
      <c r="U1182" s="99">
        <f t="shared" si="1067"/>
        <v>0</v>
      </c>
      <c r="V1182" s="143"/>
      <c r="W1182" s="143"/>
      <c r="X1182" s="143"/>
      <c r="Y1182" s="143"/>
      <c r="Z1182" s="143"/>
      <c r="AA1182" s="143"/>
      <c r="AB1182" s="143"/>
      <c r="AC1182" s="143"/>
    </row>
    <row r="1183" spans="2:29" s="54" customFormat="1" x14ac:dyDescent="0.25">
      <c r="B1183" s="83">
        <v>1144</v>
      </c>
      <c r="C1183" s="95" t="s">
        <v>7</v>
      </c>
      <c r="D1183" s="96" t="s">
        <v>65</v>
      </c>
      <c r="E1183" s="97" t="s">
        <v>236</v>
      </c>
      <c r="F1183" s="98" t="s">
        <v>277</v>
      </c>
      <c r="G1183" s="99"/>
      <c r="H1183" s="99"/>
      <c r="I1183" s="100"/>
      <c r="J1183" s="99"/>
      <c r="K1183" s="99"/>
      <c r="L1183" s="99"/>
      <c r="M1183" s="99"/>
      <c r="N1183" s="99">
        <f t="shared" si="1059"/>
        <v>0</v>
      </c>
      <c r="O1183" s="99">
        <v>20</v>
      </c>
      <c r="P1183" s="99">
        <v>0</v>
      </c>
      <c r="Q1183" s="143"/>
      <c r="R1183" s="99">
        <v>121</v>
      </c>
      <c r="S1183" s="99">
        <f t="shared" si="1065"/>
        <v>0</v>
      </c>
      <c r="T1183" s="99">
        <f t="shared" si="1066"/>
        <v>2420</v>
      </c>
      <c r="U1183" s="99">
        <f t="shared" si="1067"/>
        <v>0</v>
      </c>
      <c r="V1183" s="143"/>
      <c r="W1183" s="143"/>
      <c r="X1183" s="143"/>
      <c r="Y1183" s="143"/>
      <c r="Z1183" s="143"/>
      <c r="AA1183" s="143"/>
      <c r="AB1183" s="143"/>
      <c r="AC1183" s="143"/>
    </row>
    <row r="1184" spans="2:29" s="54" customFormat="1" x14ac:dyDescent="0.25">
      <c r="B1184" s="83">
        <v>1145</v>
      </c>
      <c r="C1184" s="95" t="s">
        <v>7</v>
      </c>
      <c r="D1184" s="96" t="s">
        <v>65</v>
      </c>
      <c r="E1184" s="97" t="s">
        <v>25</v>
      </c>
      <c r="F1184" s="98" t="s">
        <v>689</v>
      </c>
      <c r="G1184" s="99"/>
      <c r="H1184" s="99"/>
      <c r="I1184" s="100"/>
      <c r="J1184" s="99"/>
      <c r="K1184" s="99"/>
      <c r="L1184" s="99"/>
      <c r="M1184" s="99"/>
      <c r="N1184" s="99">
        <f t="shared" si="1059"/>
        <v>0</v>
      </c>
      <c r="O1184" s="99">
        <v>1</v>
      </c>
      <c r="P1184" s="99">
        <v>0</v>
      </c>
      <c r="Q1184" s="143"/>
      <c r="R1184" s="99">
        <v>1485</v>
      </c>
      <c r="S1184" s="99">
        <f t="shared" si="1065"/>
        <v>0</v>
      </c>
      <c r="T1184" s="99">
        <f t="shared" si="1066"/>
        <v>1485</v>
      </c>
      <c r="U1184" s="99">
        <f t="shared" si="1067"/>
        <v>0</v>
      </c>
      <c r="V1184" s="143"/>
      <c r="W1184" s="143"/>
      <c r="X1184" s="143"/>
      <c r="Y1184" s="143"/>
      <c r="Z1184" s="143"/>
      <c r="AA1184" s="143"/>
      <c r="AB1184" s="143"/>
      <c r="AC1184" s="143"/>
    </row>
    <row r="1185" spans="2:29" s="54" customFormat="1" x14ac:dyDescent="0.25">
      <c r="B1185" s="83">
        <v>1146</v>
      </c>
      <c r="C1185" s="95" t="s">
        <v>7</v>
      </c>
      <c r="D1185" s="96" t="s">
        <v>302</v>
      </c>
      <c r="E1185" s="97" t="s">
        <v>79</v>
      </c>
      <c r="F1185" s="98" t="s">
        <v>684</v>
      </c>
      <c r="G1185" s="99"/>
      <c r="H1185" s="99"/>
      <c r="I1185" s="100"/>
      <c r="J1185" s="99"/>
      <c r="K1185" s="99"/>
      <c r="L1185" s="99"/>
      <c r="M1185" s="99"/>
      <c r="N1185" s="99">
        <f t="shared" si="1059"/>
        <v>0</v>
      </c>
      <c r="O1185" s="99">
        <v>10</v>
      </c>
      <c r="P1185" s="99">
        <v>0</v>
      </c>
      <c r="Q1185" s="143"/>
      <c r="R1185" s="99">
        <v>246</v>
      </c>
      <c r="S1185" s="99">
        <f t="shared" si="1065"/>
        <v>0</v>
      </c>
      <c r="T1185" s="99">
        <f t="shared" si="1066"/>
        <v>2460</v>
      </c>
      <c r="U1185" s="99">
        <f t="shared" si="1067"/>
        <v>0</v>
      </c>
      <c r="V1185" s="143"/>
      <c r="W1185" s="143"/>
      <c r="X1185" s="143"/>
      <c r="Y1185" s="143"/>
      <c r="Z1185" s="143"/>
      <c r="AA1185" s="143"/>
      <c r="AB1185" s="143"/>
      <c r="AC1185" s="143"/>
    </row>
    <row r="1186" spans="2:29" s="54" customFormat="1" x14ac:dyDescent="0.25">
      <c r="B1186" s="83">
        <v>1147</v>
      </c>
      <c r="C1186" s="95" t="s">
        <v>7</v>
      </c>
      <c r="D1186" s="96" t="s">
        <v>302</v>
      </c>
      <c r="E1186" s="97" t="s">
        <v>101</v>
      </c>
      <c r="F1186" s="98" t="s">
        <v>690</v>
      </c>
      <c r="G1186" s="99"/>
      <c r="H1186" s="99"/>
      <c r="I1186" s="100"/>
      <c r="J1186" s="99"/>
      <c r="K1186" s="99"/>
      <c r="L1186" s="99"/>
      <c r="M1186" s="99"/>
      <c r="N1186" s="99">
        <f t="shared" si="1059"/>
        <v>0</v>
      </c>
      <c r="O1186" s="99">
        <v>16</v>
      </c>
      <c r="P1186" s="99">
        <v>0</v>
      </c>
      <c r="Q1186" s="143"/>
      <c r="R1186" s="99">
        <v>305</v>
      </c>
      <c r="S1186" s="99">
        <f>N1186*R1186</f>
        <v>0</v>
      </c>
      <c r="T1186" s="99">
        <f t="shared" si="1066"/>
        <v>4880</v>
      </c>
      <c r="U1186" s="99">
        <f t="shared" si="1067"/>
        <v>0</v>
      </c>
      <c r="V1186" s="143"/>
      <c r="W1186" s="143"/>
      <c r="X1186" s="143"/>
      <c r="Y1186" s="143"/>
      <c r="Z1186" s="143"/>
      <c r="AA1186" s="143"/>
      <c r="AB1186" s="143"/>
      <c r="AC1186" s="143"/>
    </row>
    <row r="1187" spans="2:29" s="54" customFormat="1" x14ac:dyDescent="0.25">
      <c r="B1187" s="83">
        <v>1148</v>
      </c>
      <c r="C1187" s="95" t="s">
        <v>7</v>
      </c>
      <c r="D1187" s="96" t="s">
        <v>302</v>
      </c>
      <c r="E1187" s="97" t="s">
        <v>101</v>
      </c>
      <c r="F1187" s="98" t="s">
        <v>691</v>
      </c>
      <c r="G1187" s="99"/>
      <c r="H1187" s="99"/>
      <c r="I1187" s="100"/>
      <c r="J1187" s="99"/>
      <c r="K1187" s="99"/>
      <c r="L1187" s="99"/>
      <c r="M1187" s="99"/>
      <c r="N1187" s="99">
        <f t="shared" si="1059"/>
        <v>0</v>
      </c>
      <c r="O1187" s="99">
        <v>16</v>
      </c>
      <c r="P1187" s="99">
        <v>0</v>
      </c>
      <c r="Q1187" s="143"/>
      <c r="R1187" s="99">
        <v>314</v>
      </c>
      <c r="S1187" s="99">
        <f t="shared" si="1065"/>
        <v>0</v>
      </c>
      <c r="T1187" s="99">
        <f t="shared" si="1066"/>
        <v>5024</v>
      </c>
      <c r="U1187" s="99">
        <f t="shared" si="1067"/>
        <v>0</v>
      </c>
      <c r="V1187" s="143"/>
      <c r="W1187" s="143"/>
      <c r="X1187" s="143"/>
      <c r="Y1187" s="143"/>
      <c r="Z1187" s="143"/>
      <c r="AA1187" s="143"/>
      <c r="AB1187" s="143"/>
      <c r="AC1187" s="143"/>
    </row>
    <row r="1188" spans="2:29" s="54" customFormat="1" x14ac:dyDescent="0.25">
      <c r="B1188" s="83">
        <v>1149</v>
      </c>
      <c r="C1188" s="95" t="s">
        <v>7</v>
      </c>
      <c r="D1188" s="96" t="s">
        <v>302</v>
      </c>
      <c r="E1188" s="97" t="s">
        <v>101</v>
      </c>
      <c r="F1188" s="98" t="s">
        <v>692</v>
      </c>
      <c r="G1188" s="99"/>
      <c r="H1188" s="99"/>
      <c r="I1188" s="100"/>
      <c r="J1188" s="99"/>
      <c r="K1188" s="99"/>
      <c r="L1188" s="99"/>
      <c r="M1188" s="99"/>
      <c r="N1188" s="99">
        <f t="shared" si="1059"/>
        <v>0</v>
      </c>
      <c r="O1188" s="99">
        <v>10</v>
      </c>
      <c r="P1188" s="99">
        <v>0</v>
      </c>
      <c r="Q1188" s="143"/>
      <c r="R1188" s="99">
        <v>281</v>
      </c>
      <c r="S1188" s="99">
        <f t="shared" si="1065"/>
        <v>0</v>
      </c>
      <c r="T1188" s="99">
        <f t="shared" si="1066"/>
        <v>2810</v>
      </c>
      <c r="U1188" s="99">
        <f t="shared" si="1067"/>
        <v>0</v>
      </c>
      <c r="V1188" s="143"/>
      <c r="W1188" s="143"/>
      <c r="X1188" s="143"/>
      <c r="Y1188" s="143"/>
      <c r="Z1188" s="143"/>
      <c r="AA1188" s="143"/>
      <c r="AB1188" s="143"/>
      <c r="AC1188" s="143"/>
    </row>
    <row r="1189" spans="2:29" s="54" customFormat="1" x14ac:dyDescent="0.25">
      <c r="B1189" s="83">
        <v>1150</v>
      </c>
      <c r="C1189" s="95" t="s">
        <v>7</v>
      </c>
      <c r="D1189" s="96" t="s">
        <v>302</v>
      </c>
      <c r="E1189" s="97" t="s">
        <v>117</v>
      </c>
      <c r="F1189" s="98" t="s">
        <v>121</v>
      </c>
      <c r="G1189" s="99"/>
      <c r="H1189" s="99"/>
      <c r="I1189" s="100"/>
      <c r="J1189" s="99"/>
      <c r="K1189" s="99"/>
      <c r="L1189" s="99"/>
      <c r="M1189" s="99"/>
      <c r="N1189" s="99">
        <f t="shared" si="1059"/>
        <v>0</v>
      </c>
      <c r="O1189" s="99">
        <v>16</v>
      </c>
      <c r="P1189" s="99">
        <v>16</v>
      </c>
      <c r="Q1189" s="143"/>
      <c r="R1189" s="99">
        <v>200</v>
      </c>
      <c r="S1189" s="99">
        <f t="shared" si="1065"/>
        <v>0</v>
      </c>
      <c r="T1189" s="99">
        <f t="shared" si="1066"/>
        <v>3200</v>
      </c>
      <c r="U1189" s="99">
        <f t="shared" si="1067"/>
        <v>3200</v>
      </c>
      <c r="V1189" s="143"/>
      <c r="W1189" s="143"/>
      <c r="X1189" s="143"/>
      <c r="Y1189" s="143"/>
      <c r="Z1189" s="143"/>
      <c r="AA1189" s="143"/>
      <c r="AB1189" s="143"/>
      <c r="AC1189" s="143"/>
    </row>
    <row r="1190" spans="2:29" s="54" customFormat="1" x14ac:dyDescent="0.25">
      <c r="B1190" s="83">
        <v>1151</v>
      </c>
      <c r="C1190" s="95" t="s">
        <v>7</v>
      </c>
      <c r="D1190" s="96" t="s">
        <v>8</v>
      </c>
      <c r="E1190" s="97" t="s">
        <v>501</v>
      </c>
      <c r="F1190" s="98" t="s">
        <v>693</v>
      </c>
      <c r="G1190" s="99"/>
      <c r="H1190" s="99"/>
      <c r="I1190" s="100"/>
      <c r="J1190" s="99"/>
      <c r="K1190" s="99"/>
      <c r="L1190" s="99"/>
      <c r="M1190" s="99"/>
      <c r="N1190" s="99">
        <f t="shared" si="1059"/>
        <v>0</v>
      </c>
      <c r="O1190" s="99">
        <v>20</v>
      </c>
      <c r="P1190" s="99">
        <v>20</v>
      </c>
      <c r="Q1190" s="143"/>
      <c r="R1190" s="99">
        <v>230</v>
      </c>
      <c r="S1190" s="99">
        <f t="shared" si="1065"/>
        <v>0</v>
      </c>
      <c r="T1190" s="99">
        <f t="shared" si="1066"/>
        <v>4600</v>
      </c>
      <c r="U1190" s="99">
        <f t="shared" si="1067"/>
        <v>4600</v>
      </c>
      <c r="V1190" s="143"/>
      <c r="W1190" s="143"/>
      <c r="X1190" s="143"/>
      <c r="Y1190" s="143"/>
      <c r="Z1190" s="143"/>
      <c r="AA1190" s="143"/>
      <c r="AB1190" s="143"/>
      <c r="AC1190" s="143"/>
    </row>
    <row r="1191" spans="2:29" s="54" customFormat="1" x14ac:dyDescent="0.25">
      <c r="B1191" s="83">
        <v>1152</v>
      </c>
      <c r="C1191" s="95" t="s">
        <v>7</v>
      </c>
      <c r="D1191" s="96" t="s">
        <v>8</v>
      </c>
      <c r="E1191" s="97" t="s">
        <v>117</v>
      </c>
      <c r="F1191" s="98" t="s">
        <v>122</v>
      </c>
      <c r="G1191" s="99"/>
      <c r="H1191" s="99"/>
      <c r="I1191" s="100"/>
      <c r="J1191" s="99"/>
      <c r="K1191" s="99"/>
      <c r="L1191" s="99"/>
      <c r="M1191" s="99"/>
      <c r="N1191" s="99">
        <f t="shared" si="1059"/>
        <v>0</v>
      </c>
      <c r="O1191" s="99">
        <v>17</v>
      </c>
      <c r="P1191" s="99">
        <v>0</v>
      </c>
      <c r="Q1191" s="143"/>
      <c r="R1191" s="99">
        <v>116</v>
      </c>
      <c r="S1191" s="99">
        <f t="shared" si="1065"/>
        <v>0</v>
      </c>
      <c r="T1191" s="99">
        <f t="shared" si="1066"/>
        <v>1972</v>
      </c>
      <c r="U1191" s="99">
        <f t="shared" si="1067"/>
        <v>0</v>
      </c>
      <c r="V1191" s="143"/>
      <c r="W1191" s="143"/>
      <c r="X1191" s="143"/>
      <c r="Y1191" s="143"/>
      <c r="Z1191" s="143"/>
      <c r="AA1191" s="143"/>
      <c r="AB1191" s="143"/>
      <c r="AC1191" s="143"/>
    </row>
    <row r="1192" spans="2:29" s="54" customFormat="1" x14ac:dyDescent="0.25">
      <c r="B1192" s="83">
        <v>1153</v>
      </c>
      <c r="C1192" s="95" t="s">
        <v>7</v>
      </c>
      <c r="D1192" s="96" t="s">
        <v>8</v>
      </c>
      <c r="E1192" s="97" t="s">
        <v>527</v>
      </c>
      <c r="F1192" s="98" t="s">
        <v>528</v>
      </c>
      <c r="G1192" s="99"/>
      <c r="H1192" s="99"/>
      <c r="I1192" s="100"/>
      <c r="J1192" s="99"/>
      <c r="K1192" s="99"/>
      <c r="L1192" s="99"/>
      <c r="M1192" s="99"/>
      <c r="N1192" s="99">
        <f t="shared" si="1059"/>
        <v>0</v>
      </c>
      <c r="O1192" s="99">
        <v>15</v>
      </c>
      <c r="P1192" s="99">
        <v>15</v>
      </c>
      <c r="Q1192" s="143"/>
      <c r="R1192" s="99">
        <v>331</v>
      </c>
      <c r="S1192" s="99">
        <f t="shared" si="1065"/>
        <v>0</v>
      </c>
      <c r="T1192" s="99">
        <f t="shared" si="1066"/>
        <v>4965</v>
      </c>
      <c r="U1192" s="99">
        <f t="shared" si="1067"/>
        <v>4965</v>
      </c>
      <c r="V1192" s="143"/>
      <c r="W1192" s="143"/>
      <c r="X1192" s="143"/>
      <c r="Y1192" s="143"/>
      <c r="Z1192" s="143"/>
      <c r="AA1192" s="143"/>
      <c r="AB1192" s="143"/>
      <c r="AC1192" s="143"/>
    </row>
    <row r="1193" spans="2:29" s="54" customFormat="1" x14ac:dyDescent="0.25">
      <c r="B1193" s="83">
        <v>1154</v>
      </c>
      <c r="C1193" s="95" t="s">
        <v>7</v>
      </c>
      <c r="D1193" s="96" t="s">
        <v>191</v>
      </c>
      <c r="E1193" s="97" t="s">
        <v>145</v>
      </c>
      <c r="F1193" s="98" t="s">
        <v>169</v>
      </c>
      <c r="G1193" s="99"/>
      <c r="H1193" s="99"/>
      <c r="I1193" s="100"/>
      <c r="J1193" s="99"/>
      <c r="K1193" s="99"/>
      <c r="L1193" s="99"/>
      <c r="M1193" s="99"/>
      <c r="N1193" s="99">
        <f t="shared" si="1059"/>
        <v>0</v>
      </c>
      <c r="O1193" s="99">
        <v>5</v>
      </c>
      <c r="P1193" s="99">
        <v>0</v>
      </c>
      <c r="Q1193" s="143"/>
      <c r="R1193" s="99">
        <v>386</v>
      </c>
      <c r="S1193" s="99">
        <f t="shared" si="1065"/>
        <v>0</v>
      </c>
      <c r="T1193" s="99">
        <f t="shared" si="1066"/>
        <v>1930</v>
      </c>
      <c r="U1193" s="99">
        <f t="shared" si="1067"/>
        <v>0</v>
      </c>
      <c r="V1193" s="143"/>
      <c r="W1193" s="143"/>
      <c r="X1193" s="143"/>
      <c r="Y1193" s="143"/>
      <c r="Z1193" s="143"/>
      <c r="AA1193" s="143"/>
      <c r="AB1193" s="143"/>
      <c r="AC1193" s="143"/>
    </row>
    <row r="1194" spans="2:29" s="54" customFormat="1" x14ac:dyDescent="0.25">
      <c r="B1194" s="83">
        <v>1155</v>
      </c>
      <c r="C1194" s="95" t="s">
        <v>7</v>
      </c>
      <c r="D1194" s="96" t="s">
        <v>191</v>
      </c>
      <c r="E1194" s="97" t="s">
        <v>117</v>
      </c>
      <c r="F1194" s="98" t="s">
        <v>757</v>
      </c>
      <c r="G1194" s="99"/>
      <c r="H1194" s="99"/>
      <c r="I1194" s="100"/>
      <c r="J1194" s="99"/>
      <c r="K1194" s="99"/>
      <c r="L1194" s="99"/>
      <c r="M1194" s="99"/>
      <c r="N1194" s="99">
        <f t="shared" si="1059"/>
        <v>0</v>
      </c>
      <c r="O1194" s="99">
        <v>0</v>
      </c>
      <c r="P1194" s="131">
        <v>16</v>
      </c>
      <c r="Q1194" s="143"/>
      <c r="R1194" s="99">
        <v>116</v>
      </c>
      <c r="S1194" s="99">
        <f t="shared" ref="S1194" si="1068">N1194*R1194</f>
        <v>0</v>
      </c>
      <c r="T1194" s="99">
        <f t="shared" ref="T1194" si="1069">O1194*R1194</f>
        <v>0</v>
      </c>
      <c r="U1194" s="99">
        <f t="shared" ref="U1194" si="1070">P1194*R1194</f>
        <v>1856</v>
      </c>
      <c r="V1194" s="143"/>
      <c r="W1194" s="143"/>
      <c r="X1194" s="143"/>
      <c r="Y1194" s="143"/>
      <c r="Z1194" s="143"/>
      <c r="AA1194" s="143"/>
      <c r="AB1194" s="143"/>
      <c r="AC1194" s="143"/>
    </row>
    <row r="1195" spans="2:29" s="54" customFormat="1" x14ac:dyDescent="0.25">
      <c r="B1195" s="83">
        <v>1155</v>
      </c>
      <c r="C1195" s="95" t="s">
        <v>7</v>
      </c>
      <c r="D1195" s="96" t="s">
        <v>191</v>
      </c>
      <c r="E1195" s="97" t="s">
        <v>117</v>
      </c>
      <c r="F1195" s="98" t="s">
        <v>122</v>
      </c>
      <c r="G1195" s="99"/>
      <c r="H1195" s="99"/>
      <c r="I1195" s="100"/>
      <c r="J1195" s="99"/>
      <c r="K1195" s="99"/>
      <c r="L1195" s="99"/>
      <c r="M1195" s="99"/>
      <c r="N1195" s="99">
        <f t="shared" si="1059"/>
        <v>0</v>
      </c>
      <c r="O1195" s="99">
        <v>17</v>
      </c>
      <c r="P1195" s="99">
        <v>0</v>
      </c>
      <c r="Q1195" s="143"/>
      <c r="R1195" s="99">
        <v>116</v>
      </c>
      <c r="S1195" s="99">
        <f t="shared" si="1065"/>
        <v>0</v>
      </c>
      <c r="T1195" s="99">
        <f t="shared" si="1066"/>
        <v>1972</v>
      </c>
      <c r="U1195" s="99">
        <f t="shared" si="1067"/>
        <v>0</v>
      </c>
      <c r="V1195" s="143"/>
      <c r="W1195" s="143"/>
      <c r="X1195" s="143"/>
      <c r="Y1195" s="143"/>
      <c r="Z1195" s="143"/>
      <c r="AA1195" s="143"/>
      <c r="AB1195" s="143"/>
      <c r="AC1195" s="143"/>
    </row>
    <row r="1196" spans="2:29" s="54" customFormat="1" x14ac:dyDescent="0.25">
      <c r="B1196" s="83">
        <v>1156</v>
      </c>
      <c r="C1196" s="95" t="s">
        <v>7</v>
      </c>
      <c r="D1196" s="96" t="s">
        <v>191</v>
      </c>
      <c r="E1196" s="97" t="s">
        <v>145</v>
      </c>
      <c r="F1196" s="98" t="s">
        <v>192</v>
      </c>
      <c r="G1196" s="99"/>
      <c r="H1196" s="99"/>
      <c r="I1196" s="100"/>
      <c r="J1196" s="99"/>
      <c r="K1196" s="99"/>
      <c r="L1196" s="99"/>
      <c r="M1196" s="99"/>
      <c r="N1196" s="99">
        <f t="shared" si="1059"/>
        <v>0</v>
      </c>
      <c r="O1196" s="99">
        <v>5</v>
      </c>
      <c r="P1196" s="99">
        <v>0</v>
      </c>
      <c r="Q1196" s="143"/>
      <c r="R1196" s="99">
        <v>800</v>
      </c>
      <c r="S1196" s="99">
        <f t="shared" si="1065"/>
        <v>0</v>
      </c>
      <c r="T1196" s="99">
        <f t="shared" si="1066"/>
        <v>4000</v>
      </c>
      <c r="U1196" s="99">
        <f t="shared" si="1067"/>
        <v>0</v>
      </c>
      <c r="V1196" s="143"/>
      <c r="W1196" s="143"/>
      <c r="X1196" s="143"/>
      <c r="Y1196" s="143"/>
      <c r="Z1196" s="143"/>
      <c r="AA1196" s="143"/>
      <c r="AB1196" s="143"/>
      <c r="AC1196" s="143"/>
    </row>
    <row r="1197" spans="2:29" s="54" customFormat="1" x14ac:dyDescent="0.25">
      <c r="B1197" s="83">
        <v>1157</v>
      </c>
      <c r="C1197" s="95" t="s">
        <v>7</v>
      </c>
      <c r="D1197" s="96" t="s">
        <v>191</v>
      </c>
      <c r="E1197" s="97" t="s">
        <v>501</v>
      </c>
      <c r="F1197" s="98" t="s">
        <v>507</v>
      </c>
      <c r="G1197" s="99"/>
      <c r="H1197" s="99"/>
      <c r="I1197" s="100"/>
      <c r="J1197" s="99"/>
      <c r="K1197" s="99"/>
      <c r="L1197" s="99"/>
      <c r="M1197" s="99"/>
      <c r="N1197" s="99">
        <f t="shared" si="1059"/>
        <v>0</v>
      </c>
      <c r="O1197" s="99">
        <v>25</v>
      </c>
      <c r="P1197" s="99">
        <v>25</v>
      </c>
      <c r="Q1197" s="143"/>
      <c r="R1197" s="99">
        <v>280</v>
      </c>
      <c r="S1197" s="99">
        <f t="shared" si="1065"/>
        <v>0</v>
      </c>
      <c r="T1197" s="99">
        <f t="shared" si="1066"/>
        <v>7000</v>
      </c>
      <c r="U1197" s="99">
        <f t="shared" si="1067"/>
        <v>7000</v>
      </c>
      <c r="V1197" s="143"/>
      <c r="W1197" s="143"/>
      <c r="X1197" s="143"/>
      <c r="Y1197" s="143"/>
      <c r="Z1197" s="143"/>
      <c r="AA1197" s="143"/>
      <c r="AB1197" s="143"/>
      <c r="AC1197" s="143"/>
    </row>
    <row r="1198" spans="2:29" s="54" customFormat="1" x14ac:dyDescent="0.25">
      <c r="B1198" s="83">
        <v>1158</v>
      </c>
      <c r="C1198" s="95" t="s">
        <v>7</v>
      </c>
      <c r="D1198" s="96" t="s">
        <v>191</v>
      </c>
      <c r="E1198" s="97" t="s">
        <v>501</v>
      </c>
      <c r="F1198" s="98" t="s">
        <v>694</v>
      </c>
      <c r="G1198" s="99"/>
      <c r="H1198" s="99"/>
      <c r="I1198" s="100"/>
      <c r="J1198" s="99"/>
      <c r="K1198" s="99"/>
      <c r="L1198" s="99"/>
      <c r="M1198" s="99"/>
      <c r="N1198" s="99">
        <f t="shared" si="1059"/>
        <v>0</v>
      </c>
      <c r="O1198" s="99">
        <v>10</v>
      </c>
      <c r="P1198" s="99">
        <v>10</v>
      </c>
      <c r="Q1198" s="143"/>
      <c r="R1198" s="99">
        <v>510</v>
      </c>
      <c r="S1198" s="99">
        <f t="shared" si="1065"/>
        <v>0</v>
      </c>
      <c r="T1198" s="99">
        <f t="shared" si="1066"/>
        <v>5100</v>
      </c>
      <c r="U1198" s="99">
        <f t="shared" si="1067"/>
        <v>5100</v>
      </c>
      <c r="V1198" s="143"/>
      <c r="W1198" s="143"/>
      <c r="X1198" s="143"/>
      <c r="Y1198" s="143"/>
      <c r="Z1198" s="143"/>
      <c r="AA1198" s="143"/>
      <c r="AB1198" s="143"/>
      <c r="AC1198" s="143"/>
    </row>
    <row r="1199" spans="2:29" s="54" customFormat="1" x14ac:dyDescent="0.25">
      <c r="B1199" s="83">
        <v>1158</v>
      </c>
      <c r="C1199" s="95" t="s">
        <v>7</v>
      </c>
      <c r="D1199" s="96" t="s">
        <v>191</v>
      </c>
      <c r="E1199" s="97" t="s">
        <v>501</v>
      </c>
      <c r="F1199" s="98" t="s">
        <v>764</v>
      </c>
      <c r="G1199" s="99"/>
      <c r="H1199" s="99"/>
      <c r="I1199" s="100"/>
      <c r="J1199" s="99"/>
      <c r="K1199" s="99"/>
      <c r="L1199" s="99"/>
      <c r="M1199" s="99"/>
      <c r="N1199" s="99">
        <f t="shared" ref="N1199" si="1071">SUM(L1199+M1199)</f>
        <v>0</v>
      </c>
      <c r="O1199" s="99"/>
      <c r="P1199" s="99"/>
      <c r="Q1199" s="143"/>
      <c r="R1199" s="99">
        <v>490</v>
      </c>
      <c r="S1199" s="99">
        <f t="shared" ref="S1199" si="1072">N1199*R1199</f>
        <v>0</v>
      </c>
      <c r="T1199" s="99">
        <f t="shared" ref="T1199" si="1073">O1199*R1199</f>
        <v>0</v>
      </c>
      <c r="U1199" s="99">
        <f t="shared" ref="U1199" si="1074">P1199*R1199</f>
        <v>0</v>
      </c>
      <c r="V1199" s="143"/>
      <c r="W1199" s="143"/>
      <c r="X1199" s="143"/>
      <c r="Y1199" s="143"/>
      <c r="Z1199" s="143"/>
      <c r="AA1199" s="143"/>
      <c r="AB1199" s="143"/>
      <c r="AC1199" s="143"/>
    </row>
    <row r="1200" spans="2:29" s="54" customFormat="1" x14ac:dyDescent="0.25">
      <c r="B1200" s="83">
        <v>1159</v>
      </c>
      <c r="C1200" s="95" t="s">
        <v>7</v>
      </c>
      <c r="D1200" s="96" t="s">
        <v>191</v>
      </c>
      <c r="E1200" s="97" t="s">
        <v>236</v>
      </c>
      <c r="F1200" s="98" t="s">
        <v>254</v>
      </c>
      <c r="G1200" s="99"/>
      <c r="H1200" s="99"/>
      <c r="I1200" s="100"/>
      <c r="J1200" s="99"/>
      <c r="K1200" s="99"/>
      <c r="L1200" s="99"/>
      <c r="M1200" s="99"/>
      <c r="N1200" s="99">
        <f t="shared" si="1059"/>
        <v>0</v>
      </c>
      <c r="O1200" s="99">
        <v>25</v>
      </c>
      <c r="P1200" s="99">
        <v>0</v>
      </c>
      <c r="Q1200" s="143"/>
      <c r="R1200" s="99">
        <v>122</v>
      </c>
      <c r="S1200" s="99">
        <f t="shared" si="1065"/>
        <v>0</v>
      </c>
      <c r="T1200" s="99">
        <f t="shared" si="1066"/>
        <v>3050</v>
      </c>
      <c r="U1200" s="99">
        <f t="shared" si="1067"/>
        <v>0</v>
      </c>
      <c r="V1200" s="143"/>
      <c r="W1200" s="143"/>
      <c r="X1200" s="143"/>
      <c r="Y1200" s="143"/>
      <c r="Z1200" s="143"/>
      <c r="AA1200" s="143"/>
      <c r="AB1200" s="143"/>
      <c r="AC1200" s="143"/>
    </row>
    <row r="1201" spans="2:29" s="54" customFormat="1" x14ac:dyDescent="0.25">
      <c r="B1201" s="83">
        <v>1160</v>
      </c>
      <c r="C1201" s="95" t="s">
        <v>7</v>
      </c>
      <c r="D1201" s="96" t="s">
        <v>191</v>
      </c>
      <c r="E1201" s="97" t="s">
        <v>236</v>
      </c>
      <c r="F1201" s="98" t="s">
        <v>272</v>
      </c>
      <c r="G1201" s="99"/>
      <c r="H1201" s="99"/>
      <c r="I1201" s="100"/>
      <c r="J1201" s="99"/>
      <c r="K1201" s="99"/>
      <c r="L1201" s="99"/>
      <c r="M1201" s="99"/>
      <c r="N1201" s="99">
        <f t="shared" ref="N1201:N1208" si="1075">SUM(L1201+M1201)</f>
        <v>0</v>
      </c>
      <c r="O1201" s="99">
        <v>25</v>
      </c>
      <c r="P1201" s="99">
        <v>0</v>
      </c>
      <c r="Q1201" s="143"/>
      <c r="R1201" s="99">
        <v>220</v>
      </c>
      <c r="S1201" s="99">
        <f t="shared" si="1065"/>
        <v>0</v>
      </c>
      <c r="T1201" s="99">
        <f t="shared" si="1066"/>
        <v>5500</v>
      </c>
      <c r="U1201" s="99">
        <f t="shared" si="1067"/>
        <v>0</v>
      </c>
      <c r="V1201" s="143"/>
      <c r="W1201" s="143"/>
      <c r="X1201" s="143"/>
      <c r="Y1201" s="143"/>
      <c r="Z1201" s="143"/>
      <c r="AA1201" s="143"/>
      <c r="AB1201" s="143"/>
      <c r="AC1201" s="143"/>
    </row>
    <row r="1202" spans="2:29" s="54" customFormat="1" x14ac:dyDescent="0.25">
      <c r="B1202" s="83">
        <v>1161</v>
      </c>
      <c r="C1202" s="95" t="s">
        <v>7</v>
      </c>
      <c r="D1202" s="96" t="s">
        <v>126</v>
      </c>
      <c r="E1202" s="97" t="s">
        <v>101</v>
      </c>
      <c r="F1202" s="98" t="s">
        <v>106</v>
      </c>
      <c r="G1202" s="99"/>
      <c r="H1202" s="99"/>
      <c r="I1202" s="100"/>
      <c r="J1202" s="99"/>
      <c r="K1202" s="99"/>
      <c r="L1202" s="99"/>
      <c r="M1202" s="99"/>
      <c r="N1202" s="99">
        <f t="shared" si="1075"/>
        <v>0</v>
      </c>
      <c r="O1202" s="99">
        <v>16</v>
      </c>
      <c r="P1202" s="99">
        <v>0</v>
      </c>
      <c r="Q1202" s="143"/>
      <c r="R1202" s="99">
        <v>132</v>
      </c>
      <c r="S1202" s="99">
        <f t="shared" si="1065"/>
        <v>0</v>
      </c>
      <c r="T1202" s="99">
        <f t="shared" si="1066"/>
        <v>2112</v>
      </c>
      <c r="U1202" s="99">
        <f t="shared" si="1067"/>
        <v>0</v>
      </c>
      <c r="V1202" s="143"/>
      <c r="W1202" s="143"/>
      <c r="X1202" s="143"/>
      <c r="Y1202" s="143"/>
      <c r="Z1202" s="143"/>
      <c r="AA1202" s="143"/>
      <c r="AB1202" s="143"/>
      <c r="AC1202" s="143"/>
    </row>
    <row r="1203" spans="2:29" s="54" customFormat="1" x14ac:dyDescent="0.25">
      <c r="B1203" s="83">
        <v>1162</v>
      </c>
      <c r="C1203" s="95" t="s">
        <v>7</v>
      </c>
      <c r="D1203" s="96" t="s">
        <v>126</v>
      </c>
      <c r="E1203" s="97" t="s">
        <v>501</v>
      </c>
      <c r="F1203" s="98" t="s">
        <v>695</v>
      </c>
      <c r="G1203" s="99"/>
      <c r="H1203" s="99"/>
      <c r="I1203" s="100"/>
      <c r="J1203" s="99"/>
      <c r="K1203" s="99"/>
      <c r="L1203" s="99"/>
      <c r="M1203" s="99"/>
      <c r="N1203" s="99">
        <f t="shared" si="1075"/>
        <v>0</v>
      </c>
      <c r="O1203" s="99">
        <v>10</v>
      </c>
      <c r="P1203" s="99"/>
      <c r="Q1203" s="143"/>
      <c r="R1203" s="99">
        <v>1100</v>
      </c>
      <c r="S1203" s="99">
        <f t="shared" si="1065"/>
        <v>0</v>
      </c>
      <c r="T1203" s="99">
        <f t="shared" si="1066"/>
        <v>11000</v>
      </c>
      <c r="U1203" s="99">
        <f t="shared" si="1067"/>
        <v>0</v>
      </c>
      <c r="V1203" s="143"/>
      <c r="W1203" s="143"/>
      <c r="X1203" s="143"/>
      <c r="Y1203" s="143"/>
      <c r="Z1203" s="143"/>
      <c r="AA1203" s="143"/>
      <c r="AB1203" s="143"/>
      <c r="AC1203" s="143"/>
    </row>
    <row r="1204" spans="2:29" s="54" customFormat="1" x14ac:dyDescent="0.25">
      <c r="B1204" s="83">
        <v>1163</v>
      </c>
      <c r="C1204" s="95" t="s">
        <v>7</v>
      </c>
      <c r="D1204" s="96" t="s">
        <v>126</v>
      </c>
      <c r="E1204" s="97" t="s">
        <v>145</v>
      </c>
      <c r="F1204" s="98" t="s">
        <v>188</v>
      </c>
      <c r="G1204" s="99"/>
      <c r="H1204" s="99"/>
      <c r="I1204" s="100"/>
      <c r="J1204" s="99"/>
      <c r="K1204" s="99"/>
      <c r="L1204" s="99"/>
      <c r="M1204" s="99"/>
      <c r="N1204" s="99">
        <f t="shared" si="1075"/>
        <v>0</v>
      </c>
      <c r="O1204" s="99">
        <v>5</v>
      </c>
      <c r="P1204" s="99">
        <v>0</v>
      </c>
      <c r="Q1204" s="143"/>
      <c r="R1204" s="99">
        <v>1030</v>
      </c>
      <c r="S1204" s="99">
        <f t="shared" si="1065"/>
        <v>0</v>
      </c>
      <c r="T1204" s="99">
        <f t="shared" si="1066"/>
        <v>5150</v>
      </c>
      <c r="U1204" s="99">
        <f t="shared" si="1067"/>
        <v>0</v>
      </c>
      <c r="V1204" s="143"/>
      <c r="W1204" s="143"/>
      <c r="X1204" s="143"/>
      <c r="Y1204" s="143"/>
      <c r="Z1204" s="143"/>
      <c r="AA1204" s="143"/>
      <c r="AB1204" s="143"/>
      <c r="AC1204" s="143"/>
    </row>
    <row r="1205" spans="2:29" s="54" customFormat="1" x14ac:dyDescent="0.25">
      <c r="B1205" s="83">
        <v>1164</v>
      </c>
      <c r="C1205" s="95" t="s">
        <v>7</v>
      </c>
      <c r="D1205" s="96" t="s">
        <v>184</v>
      </c>
      <c r="E1205" s="97" t="s">
        <v>101</v>
      </c>
      <c r="F1205" s="98" t="s">
        <v>144</v>
      </c>
      <c r="G1205" s="99"/>
      <c r="H1205" s="99"/>
      <c r="I1205" s="100"/>
      <c r="J1205" s="99"/>
      <c r="K1205" s="99"/>
      <c r="L1205" s="99"/>
      <c r="M1205" s="99"/>
      <c r="N1205" s="99">
        <f t="shared" si="1075"/>
        <v>0</v>
      </c>
      <c r="O1205" s="99">
        <v>5</v>
      </c>
      <c r="P1205" s="99">
        <v>5</v>
      </c>
      <c r="Q1205" s="143"/>
      <c r="R1205" s="99">
        <v>1380</v>
      </c>
      <c r="S1205" s="99">
        <f t="shared" si="1065"/>
        <v>0</v>
      </c>
      <c r="T1205" s="99">
        <f t="shared" si="1066"/>
        <v>6900</v>
      </c>
      <c r="U1205" s="99">
        <f t="shared" si="1067"/>
        <v>6900</v>
      </c>
      <c r="V1205" s="143"/>
      <c r="W1205" s="143"/>
      <c r="X1205" s="143"/>
      <c r="Y1205" s="143"/>
      <c r="Z1205" s="143"/>
      <c r="AA1205" s="143"/>
      <c r="AB1205" s="143"/>
      <c r="AC1205" s="143"/>
    </row>
    <row r="1206" spans="2:29" s="54" customFormat="1" x14ac:dyDescent="0.25">
      <c r="B1206" s="83">
        <v>1165</v>
      </c>
      <c r="C1206" s="95" t="s">
        <v>7</v>
      </c>
      <c r="D1206" s="96" t="s">
        <v>278</v>
      </c>
      <c r="E1206" s="97" t="s">
        <v>501</v>
      </c>
      <c r="F1206" s="98" t="s">
        <v>693</v>
      </c>
      <c r="G1206" s="99"/>
      <c r="H1206" s="99"/>
      <c r="I1206" s="100"/>
      <c r="J1206" s="99"/>
      <c r="K1206" s="99"/>
      <c r="L1206" s="99"/>
      <c r="M1206" s="99"/>
      <c r="N1206" s="99">
        <f t="shared" si="1075"/>
        <v>0</v>
      </c>
      <c r="O1206" s="99">
        <v>20</v>
      </c>
      <c r="P1206" s="99">
        <v>0</v>
      </c>
      <c r="Q1206" s="143"/>
      <c r="R1206" s="99">
        <v>230</v>
      </c>
      <c r="S1206" s="99">
        <f t="shared" si="1065"/>
        <v>0</v>
      </c>
      <c r="T1206" s="99">
        <f t="shared" si="1066"/>
        <v>4600</v>
      </c>
      <c r="U1206" s="99">
        <f t="shared" si="1067"/>
        <v>0</v>
      </c>
      <c r="V1206" s="143"/>
      <c r="W1206" s="143"/>
      <c r="X1206" s="143"/>
      <c r="Y1206" s="143"/>
      <c r="Z1206" s="143"/>
      <c r="AA1206" s="143"/>
      <c r="AB1206" s="143"/>
      <c r="AC1206" s="143"/>
    </row>
    <row r="1207" spans="2:29" s="54" customFormat="1" x14ac:dyDescent="0.25">
      <c r="B1207" s="83">
        <v>1166</v>
      </c>
      <c r="C1207" s="95" t="s">
        <v>7</v>
      </c>
      <c r="D1207" s="96" t="s">
        <v>278</v>
      </c>
      <c r="E1207" s="97" t="s">
        <v>517</v>
      </c>
      <c r="F1207" s="98" t="s">
        <v>565</v>
      </c>
      <c r="G1207" s="99"/>
      <c r="H1207" s="99"/>
      <c r="I1207" s="100"/>
      <c r="J1207" s="99"/>
      <c r="K1207" s="99"/>
      <c r="L1207" s="99"/>
      <c r="M1207" s="99"/>
      <c r="N1207" s="99">
        <f t="shared" si="1075"/>
        <v>0</v>
      </c>
      <c r="O1207" s="99">
        <v>25</v>
      </c>
      <c r="P1207" s="99">
        <v>0</v>
      </c>
      <c r="Q1207" s="143"/>
      <c r="R1207" s="99">
        <v>220</v>
      </c>
      <c r="S1207" s="99">
        <f>N1207*R1207</f>
        <v>0</v>
      </c>
      <c r="T1207" s="99">
        <f t="shared" si="1066"/>
        <v>5500</v>
      </c>
      <c r="U1207" s="99">
        <f t="shared" si="1067"/>
        <v>0</v>
      </c>
      <c r="V1207" s="143"/>
      <c r="W1207" s="143"/>
      <c r="X1207" s="143"/>
      <c r="Y1207" s="143"/>
      <c r="Z1207" s="143"/>
      <c r="AA1207" s="143"/>
      <c r="AB1207" s="143"/>
      <c r="AC1207" s="143"/>
    </row>
    <row r="1208" spans="2:29" s="54" customFormat="1" x14ac:dyDescent="0.25">
      <c r="B1208" s="83">
        <v>1167</v>
      </c>
      <c r="C1208" s="95" t="s">
        <v>7</v>
      </c>
      <c r="D1208" s="96" t="s">
        <v>278</v>
      </c>
      <c r="E1208" s="97" t="s">
        <v>527</v>
      </c>
      <c r="F1208" s="98" t="s">
        <v>528</v>
      </c>
      <c r="G1208" s="99"/>
      <c r="H1208" s="99"/>
      <c r="I1208" s="100"/>
      <c r="J1208" s="99"/>
      <c r="K1208" s="99"/>
      <c r="L1208" s="99"/>
      <c r="M1208" s="99"/>
      <c r="N1208" s="99">
        <f t="shared" si="1075"/>
        <v>0</v>
      </c>
      <c r="O1208" s="99">
        <v>15</v>
      </c>
      <c r="P1208" s="99">
        <v>0</v>
      </c>
      <c r="Q1208" s="143"/>
      <c r="R1208" s="99">
        <v>331</v>
      </c>
      <c r="S1208" s="99">
        <f t="shared" ref="S1208:S1250" si="1076">N1208*R1208</f>
        <v>0</v>
      </c>
      <c r="T1208" s="99">
        <f t="shared" ref="T1208:T1250" si="1077">O1208*R1208</f>
        <v>4965</v>
      </c>
      <c r="U1208" s="99"/>
      <c r="V1208" s="143"/>
      <c r="W1208" s="143"/>
      <c r="X1208" s="143"/>
      <c r="Y1208" s="143"/>
      <c r="Z1208" s="143"/>
      <c r="AA1208" s="143"/>
      <c r="AB1208" s="143"/>
      <c r="AC1208" s="143"/>
    </row>
    <row r="1209" spans="2:29" s="54" customFormat="1" x14ac:dyDescent="0.25">
      <c r="B1209" s="83">
        <v>1168</v>
      </c>
      <c r="C1209" s="95" t="s">
        <v>7</v>
      </c>
      <c r="D1209" s="96" t="s">
        <v>278</v>
      </c>
      <c r="E1209" s="97" t="s">
        <v>501</v>
      </c>
      <c r="F1209" s="98" t="s">
        <v>693</v>
      </c>
      <c r="G1209" s="99"/>
      <c r="H1209" s="99"/>
      <c r="I1209" s="100"/>
      <c r="J1209" s="99"/>
      <c r="K1209" s="99"/>
      <c r="L1209" s="99"/>
      <c r="M1209" s="99"/>
      <c r="N1209" s="99">
        <f>SUM(L1209+M1209)</f>
        <v>0</v>
      </c>
      <c r="O1209" s="99"/>
      <c r="P1209" s="99">
        <v>20</v>
      </c>
      <c r="Q1209" s="143"/>
      <c r="R1209" s="99">
        <v>245</v>
      </c>
      <c r="S1209" s="99">
        <f t="shared" si="1076"/>
        <v>0</v>
      </c>
      <c r="T1209" s="99">
        <f t="shared" si="1077"/>
        <v>0</v>
      </c>
      <c r="U1209" s="99">
        <f t="shared" ref="U1209:U1250" si="1078">P1209*R1209</f>
        <v>4900</v>
      </c>
      <c r="V1209" s="143"/>
      <c r="W1209" s="143"/>
      <c r="X1209" s="143"/>
      <c r="Y1209" s="143"/>
      <c r="Z1209" s="143"/>
      <c r="AA1209" s="143"/>
      <c r="AB1209" s="143"/>
      <c r="AC1209" s="143"/>
    </row>
    <row r="1210" spans="2:29" s="54" customFormat="1" x14ac:dyDescent="0.25">
      <c r="B1210" s="83">
        <v>1169</v>
      </c>
      <c r="C1210" s="95" t="s">
        <v>7</v>
      </c>
      <c r="D1210" s="96" t="s">
        <v>278</v>
      </c>
      <c r="E1210" s="97" t="s">
        <v>527</v>
      </c>
      <c r="F1210" s="98" t="s">
        <v>528</v>
      </c>
      <c r="G1210" s="99"/>
      <c r="H1210" s="99"/>
      <c r="I1210" s="100"/>
      <c r="J1210" s="99"/>
      <c r="K1210" s="99"/>
      <c r="L1210" s="99"/>
      <c r="M1210" s="99"/>
      <c r="N1210" s="99">
        <f t="shared" ref="N1210:N1250" si="1079">SUM(L1210+M1210)</f>
        <v>0</v>
      </c>
      <c r="O1210" s="99"/>
      <c r="P1210" s="99">
        <v>15</v>
      </c>
      <c r="Q1210" s="143"/>
      <c r="R1210" s="99">
        <v>450</v>
      </c>
      <c r="S1210" s="99">
        <f t="shared" si="1076"/>
        <v>0</v>
      </c>
      <c r="T1210" s="99">
        <f t="shared" si="1077"/>
        <v>0</v>
      </c>
      <c r="U1210" s="99">
        <f t="shared" si="1078"/>
        <v>6750</v>
      </c>
      <c r="V1210" s="143"/>
      <c r="W1210" s="143"/>
      <c r="X1210" s="143"/>
      <c r="Y1210" s="143"/>
      <c r="Z1210" s="143"/>
      <c r="AA1210" s="143"/>
      <c r="AB1210" s="143"/>
      <c r="AC1210" s="143"/>
    </row>
    <row r="1211" spans="2:29" s="54" customFormat="1" x14ac:dyDescent="0.25">
      <c r="B1211" s="83">
        <v>1170</v>
      </c>
      <c r="C1211" s="95" t="s">
        <v>7</v>
      </c>
      <c r="D1211" s="96" t="s">
        <v>184</v>
      </c>
      <c r="E1211" s="97" t="s">
        <v>517</v>
      </c>
      <c r="F1211" s="98" t="s">
        <v>518</v>
      </c>
      <c r="G1211" s="99"/>
      <c r="H1211" s="99"/>
      <c r="I1211" s="100"/>
      <c r="J1211" s="99"/>
      <c r="K1211" s="99"/>
      <c r="L1211" s="99"/>
      <c r="M1211" s="99"/>
      <c r="N1211" s="99">
        <f t="shared" si="1079"/>
        <v>0</v>
      </c>
      <c r="O1211" s="99"/>
      <c r="P1211" s="99">
        <v>5</v>
      </c>
      <c r="Q1211" s="143"/>
      <c r="R1211" s="99">
        <v>800</v>
      </c>
      <c r="S1211" s="99">
        <f t="shared" si="1076"/>
        <v>0</v>
      </c>
      <c r="T1211" s="99">
        <f t="shared" si="1077"/>
        <v>0</v>
      </c>
      <c r="U1211" s="99">
        <f t="shared" si="1078"/>
        <v>4000</v>
      </c>
      <c r="V1211" s="143"/>
      <c r="W1211" s="143"/>
      <c r="X1211" s="143"/>
      <c r="Y1211" s="143"/>
      <c r="Z1211" s="143"/>
      <c r="AA1211" s="143"/>
      <c r="AB1211" s="143"/>
      <c r="AC1211" s="143"/>
    </row>
    <row r="1212" spans="2:29" s="54" customFormat="1" x14ac:dyDescent="0.25">
      <c r="B1212" s="83">
        <v>1171</v>
      </c>
      <c r="C1212" s="95" t="s">
        <v>7</v>
      </c>
      <c r="D1212" s="96" t="s">
        <v>126</v>
      </c>
      <c r="E1212" s="97" t="s">
        <v>501</v>
      </c>
      <c r="F1212" s="98" t="s">
        <v>695</v>
      </c>
      <c r="G1212" s="99"/>
      <c r="H1212" s="99"/>
      <c r="I1212" s="100"/>
      <c r="J1212" s="99"/>
      <c r="K1212" s="99"/>
      <c r="L1212" s="99"/>
      <c r="M1212" s="99"/>
      <c r="N1212" s="99">
        <f t="shared" si="1079"/>
        <v>0</v>
      </c>
      <c r="O1212" s="99"/>
      <c r="P1212" s="99">
        <v>10</v>
      </c>
      <c r="Q1212" s="143"/>
      <c r="R1212" s="99">
        <v>1160</v>
      </c>
      <c r="S1212" s="99">
        <f t="shared" si="1076"/>
        <v>0</v>
      </c>
      <c r="T1212" s="99">
        <f t="shared" si="1077"/>
        <v>0</v>
      </c>
      <c r="U1212" s="99">
        <f t="shared" si="1078"/>
        <v>11600</v>
      </c>
      <c r="V1212" s="143"/>
      <c r="W1212" s="143"/>
      <c r="X1212" s="143"/>
      <c r="Y1212" s="143"/>
      <c r="Z1212" s="143"/>
      <c r="AA1212" s="143"/>
      <c r="AB1212" s="143"/>
      <c r="AC1212" s="143"/>
    </row>
    <row r="1213" spans="2:29" s="54" customFormat="1" x14ac:dyDescent="0.25">
      <c r="B1213" s="83">
        <v>1172</v>
      </c>
      <c r="C1213" s="95" t="s">
        <v>7</v>
      </c>
      <c r="D1213" s="96" t="s">
        <v>191</v>
      </c>
      <c r="E1213" s="97" t="s">
        <v>527</v>
      </c>
      <c r="F1213" s="98" t="s">
        <v>698</v>
      </c>
      <c r="G1213" s="99"/>
      <c r="H1213" s="99"/>
      <c r="I1213" s="100"/>
      <c r="J1213" s="99"/>
      <c r="K1213" s="99"/>
      <c r="L1213" s="99"/>
      <c r="M1213" s="99"/>
      <c r="N1213" s="99">
        <f t="shared" si="1079"/>
        <v>0</v>
      </c>
      <c r="O1213" s="99"/>
      <c r="P1213" s="99">
        <v>5</v>
      </c>
      <c r="Q1213" s="143"/>
      <c r="R1213" s="99">
        <v>285</v>
      </c>
      <c r="S1213" s="99">
        <f t="shared" si="1076"/>
        <v>0</v>
      </c>
      <c r="T1213" s="99">
        <f t="shared" si="1077"/>
        <v>0</v>
      </c>
      <c r="U1213" s="99">
        <f t="shared" si="1078"/>
        <v>1425</v>
      </c>
      <c r="V1213" s="143"/>
      <c r="W1213" s="143"/>
      <c r="X1213" s="143"/>
      <c r="Y1213" s="143"/>
      <c r="Z1213" s="143"/>
      <c r="AA1213" s="143"/>
      <c r="AB1213" s="143"/>
      <c r="AC1213" s="143"/>
    </row>
    <row r="1214" spans="2:29" s="54" customFormat="1" x14ac:dyDescent="0.25">
      <c r="B1214" s="83">
        <v>1173</v>
      </c>
      <c r="C1214" s="95" t="s">
        <v>7</v>
      </c>
      <c r="D1214" s="96" t="s">
        <v>191</v>
      </c>
      <c r="E1214" s="97" t="s">
        <v>527</v>
      </c>
      <c r="F1214" s="98" t="s">
        <v>699</v>
      </c>
      <c r="G1214" s="99"/>
      <c r="H1214" s="99"/>
      <c r="I1214" s="100"/>
      <c r="J1214" s="99"/>
      <c r="K1214" s="99"/>
      <c r="L1214" s="99"/>
      <c r="M1214" s="99"/>
      <c r="N1214" s="99">
        <f t="shared" si="1079"/>
        <v>0</v>
      </c>
      <c r="O1214" s="99"/>
      <c r="P1214" s="99">
        <v>5</v>
      </c>
      <c r="Q1214" s="143"/>
      <c r="R1214" s="99">
        <v>285</v>
      </c>
      <c r="S1214" s="99">
        <f t="shared" si="1076"/>
        <v>0</v>
      </c>
      <c r="T1214" s="99">
        <f t="shared" si="1077"/>
        <v>0</v>
      </c>
      <c r="U1214" s="99">
        <f t="shared" si="1078"/>
        <v>1425</v>
      </c>
      <c r="V1214" s="143"/>
      <c r="W1214" s="143"/>
      <c r="X1214" s="143"/>
      <c r="Y1214" s="143"/>
      <c r="Z1214" s="143"/>
      <c r="AA1214" s="143"/>
      <c r="AB1214" s="143"/>
      <c r="AC1214" s="143"/>
    </row>
    <row r="1215" spans="2:29" s="54" customFormat="1" x14ac:dyDescent="0.25">
      <c r="B1215" s="83">
        <v>1174</v>
      </c>
      <c r="C1215" s="95" t="s">
        <v>7</v>
      </c>
      <c r="D1215" s="96" t="s">
        <v>191</v>
      </c>
      <c r="E1215" s="97" t="s">
        <v>527</v>
      </c>
      <c r="F1215" s="98" t="s">
        <v>700</v>
      </c>
      <c r="G1215" s="99"/>
      <c r="H1215" s="99"/>
      <c r="I1215" s="100"/>
      <c r="J1215" s="99"/>
      <c r="K1215" s="99"/>
      <c r="L1215" s="99"/>
      <c r="M1215" s="99"/>
      <c r="N1215" s="99">
        <f t="shared" si="1079"/>
        <v>0</v>
      </c>
      <c r="O1215" s="99"/>
      <c r="P1215" s="99">
        <v>8</v>
      </c>
      <c r="Q1215" s="143"/>
      <c r="R1215" s="99">
        <v>920</v>
      </c>
      <c r="S1215" s="99">
        <f t="shared" si="1076"/>
        <v>0</v>
      </c>
      <c r="T1215" s="99">
        <f t="shared" si="1077"/>
        <v>0</v>
      </c>
      <c r="U1215" s="99">
        <f t="shared" si="1078"/>
        <v>7360</v>
      </c>
      <c r="V1215" s="143"/>
      <c r="W1215" s="143"/>
      <c r="X1215" s="143"/>
      <c r="Y1215" s="143"/>
      <c r="Z1215" s="143"/>
      <c r="AA1215" s="143"/>
      <c r="AB1215" s="143"/>
      <c r="AC1215" s="143"/>
    </row>
    <row r="1216" spans="2:29" s="54" customFormat="1" x14ac:dyDescent="0.25">
      <c r="B1216" s="83">
        <v>1175</v>
      </c>
      <c r="C1216" s="95" t="s">
        <v>7</v>
      </c>
      <c r="D1216" s="96" t="s">
        <v>191</v>
      </c>
      <c r="E1216" s="97" t="s">
        <v>517</v>
      </c>
      <c r="F1216" s="98" t="s">
        <v>705</v>
      </c>
      <c r="G1216" s="99"/>
      <c r="H1216" s="99"/>
      <c r="I1216" s="100"/>
      <c r="J1216" s="99"/>
      <c r="K1216" s="99"/>
      <c r="L1216" s="99"/>
      <c r="M1216" s="99"/>
      <c r="N1216" s="99">
        <f t="shared" si="1079"/>
        <v>0</v>
      </c>
      <c r="O1216" s="99"/>
      <c r="P1216" s="99">
        <v>15</v>
      </c>
      <c r="Q1216" s="143"/>
      <c r="R1216" s="99">
        <v>410</v>
      </c>
      <c r="S1216" s="99">
        <f t="shared" si="1076"/>
        <v>0</v>
      </c>
      <c r="T1216" s="99">
        <f t="shared" si="1077"/>
        <v>0</v>
      </c>
      <c r="U1216" s="99">
        <f t="shared" si="1078"/>
        <v>6150</v>
      </c>
      <c r="V1216" s="143"/>
      <c r="W1216" s="143"/>
      <c r="X1216" s="143"/>
      <c r="Y1216" s="143"/>
      <c r="Z1216" s="143"/>
      <c r="AA1216" s="143"/>
      <c r="AB1216" s="143"/>
      <c r="AC1216" s="143"/>
    </row>
    <row r="1217" spans="2:29" s="54" customFormat="1" x14ac:dyDescent="0.25">
      <c r="B1217" s="83">
        <v>1176</v>
      </c>
      <c r="C1217" s="95" t="s">
        <v>7</v>
      </c>
      <c r="D1217" s="96" t="s">
        <v>302</v>
      </c>
      <c r="E1217" s="97" t="s">
        <v>501</v>
      </c>
      <c r="F1217" s="98" t="s">
        <v>693</v>
      </c>
      <c r="G1217" s="99"/>
      <c r="H1217" s="99"/>
      <c r="I1217" s="100"/>
      <c r="J1217" s="99"/>
      <c r="K1217" s="99"/>
      <c r="L1217" s="99"/>
      <c r="M1217" s="99"/>
      <c r="N1217" s="99">
        <f t="shared" si="1079"/>
        <v>0</v>
      </c>
      <c r="O1217" s="99"/>
      <c r="P1217" s="99">
        <v>10</v>
      </c>
      <c r="Q1217" s="143"/>
      <c r="R1217" s="99">
        <v>325</v>
      </c>
      <c r="S1217" s="99">
        <f t="shared" si="1076"/>
        <v>0</v>
      </c>
      <c r="T1217" s="99">
        <f t="shared" si="1077"/>
        <v>0</v>
      </c>
      <c r="U1217" s="99">
        <f t="shared" si="1078"/>
        <v>3250</v>
      </c>
      <c r="V1217" s="143"/>
      <c r="W1217" s="143"/>
      <c r="X1217" s="143"/>
      <c r="Y1217" s="143"/>
      <c r="Z1217" s="143"/>
      <c r="AA1217" s="143"/>
      <c r="AB1217" s="143"/>
      <c r="AC1217" s="143"/>
    </row>
    <row r="1218" spans="2:29" s="54" customFormat="1" x14ac:dyDescent="0.25">
      <c r="B1218" s="83">
        <v>1177</v>
      </c>
      <c r="C1218" s="95" t="s">
        <v>7</v>
      </c>
      <c r="D1218" s="96" t="s">
        <v>302</v>
      </c>
      <c r="E1218" s="97" t="s">
        <v>527</v>
      </c>
      <c r="F1218" s="98" t="s">
        <v>528</v>
      </c>
      <c r="G1218" s="99"/>
      <c r="H1218" s="99"/>
      <c r="I1218" s="100"/>
      <c r="J1218" s="99"/>
      <c r="K1218" s="99"/>
      <c r="L1218" s="99"/>
      <c r="M1218" s="99"/>
      <c r="N1218" s="99">
        <f t="shared" si="1079"/>
        <v>0</v>
      </c>
      <c r="O1218" s="99"/>
      <c r="P1218" s="99">
        <v>5</v>
      </c>
      <c r="Q1218" s="143"/>
      <c r="R1218" s="99">
        <v>450</v>
      </c>
      <c r="S1218" s="99">
        <f t="shared" si="1076"/>
        <v>0</v>
      </c>
      <c r="T1218" s="99">
        <f t="shared" si="1077"/>
        <v>0</v>
      </c>
      <c r="U1218" s="99">
        <f t="shared" si="1078"/>
        <v>2250</v>
      </c>
      <c r="V1218" s="143"/>
      <c r="W1218" s="143"/>
      <c r="X1218" s="143"/>
      <c r="Y1218" s="143"/>
      <c r="Z1218" s="143"/>
      <c r="AA1218" s="143"/>
      <c r="AB1218" s="143"/>
      <c r="AC1218" s="143"/>
    </row>
    <row r="1219" spans="2:29" s="54" customFormat="1" x14ac:dyDescent="0.25">
      <c r="B1219" s="83">
        <v>1178</v>
      </c>
      <c r="C1219" s="95" t="s">
        <v>7</v>
      </c>
      <c r="D1219" s="96" t="s">
        <v>302</v>
      </c>
      <c r="E1219" s="97" t="s">
        <v>517</v>
      </c>
      <c r="F1219" s="98" t="s">
        <v>565</v>
      </c>
      <c r="G1219" s="99"/>
      <c r="H1219" s="99"/>
      <c r="I1219" s="100"/>
      <c r="J1219" s="99"/>
      <c r="K1219" s="99"/>
      <c r="L1219" s="99"/>
      <c r="M1219" s="99"/>
      <c r="N1219" s="99">
        <f t="shared" si="1079"/>
        <v>0</v>
      </c>
      <c r="O1219" s="99"/>
      <c r="P1219" s="99">
        <v>25</v>
      </c>
      <c r="Q1219" s="143"/>
      <c r="R1219" s="99">
        <v>240</v>
      </c>
      <c r="S1219" s="99">
        <f t="shared" si="1076"/>
        <v>0</v>
      </c>
      <c r="T1219" s="99">
        <f t="shared" si="1077"/>
        <v>0</v>
      </c>
      <c r="U1219" s="99">
        <f t="shared" si="1078"/>
        <v>6000</v>
      </c>
      <c r="V1219" s="143"/>
      <c r="W1219" s="143"/>
      <c r="X1219" s="143"/>
      <c r="Y1219" s="143"/>
      <c r="Z1219" s="143"/>
      <c r="AA1219" s="143"/>
      <c r="AB1219" s="143"/>
      <c r="AC1219" s="143"/>
    </row>
    <row r="1220" spans="2:29" s="54" customFormat="1" x14ac:dyDescent="0.25">
      <c r="B1220" s="83">
        <v>1179</v>
      </c>
      <c r="C1220" s="95" t="s">
        <v>7</v>
      </c>
      <c r="D1220" s="96" t="s">
        <v>659</v>
      </c>
      <c r="E1220" s="97" t="s">
        <v>501</v>
      </c>
      <c r="F1220" s="98" t="s">
        <v>693</v>
      </c>
      <c r="G1220" s="99"/>
      <c r="H1220" s="99"/>
      <c r="I1220" s="100"/>
      <c r="J1220" s="99"/>
      <c r="K1220" s="99"/>
      <c r="L1220" s="99"/>
      <c r="M1220" s="99"/>
      <c r="N1220" s="99">
        <f t="shared" si="1079"/>
        <v>0</v>
      </c>
      <c r="O1220" s="99"/>
      <c r="P1220" s="99">
        <v>10</v>
      </c>
      <c r="Q1220" s="143"/>
      <c r="R1220" s="99">
        <v>325</v>
      </c>
      <c r="S1220" s="99">
        <f t="shared" si="1076"/>
        <v>0</v>
      </c>
      <c r="T1220" s="99">
        <f t="shared" si="1077"/>
        <v>0</v>
      </c>
      <c r="U1220" s="99">
        <f t="shared" si="1078"/>
        <v>3250</v>
      </c>
      <c r="V1220" s="143"/>
      <c r="W1220" s="143"/>
      <c r="X1220" s="143"/>
      <c r="Y1220" s="143"/>
      <c r="Z1220" s="143"/>
      <c r="AA1220" s="143"/>
      <c r="AB1220" s="143"/>
      <c r="AC1220" s="143"/>
    </row>
    <row r="1221" spans="2:29" s="54" customFormat="1" x14ac:dyDescent="0.25">
      <c r="B1221" s="83">
        <v>1180</v>
      </c>
      <c r="C1221" s="95" t="s">
        <v>7</v>
      </c>
      <c r="D1221" s="96" t="s">
        <v>659</v>
      </c>
      <c r="E1221" s="97" t="s">
        <v>517</v>
      </c>
      <c r="F1221" s="98" t="s">
        <v>701</v>
      </c>
      <c r="G1221" s="99"/>
      <c r="H1221" s="99"/>
      <c r="I1221" s="100"/>
      <c r="J1221" s="99"/>
      <c r="K1221" s="99"/>
      <c r="L1221" s="99"/>
      <c r="M1221" s="99"/>
      <c r="N1221" s="99">
        <f t="shared" si="1079"/>
        <v>0</v>
      </c>
      <c r="O1221" s="99"/>
      <c r="P1221" s="99">
        <v>5</v>
      </c>
      <c r="Q1221" s="143"/>
      <c r="R1221" s="99">
        <v>430</v>
      </c>
      <c r="S1221" s="99">
        <f t="shared" si="1076"/>
        <v>0</v>
      </c>
      <c r="T1221" s="99">
        <f t="shared" si="1077"/>
        <v>0</v>
      </c>
      <c r="U1221" s="99">
        <f t="shared" si="1078"/>
        <v>2150</v>
      </c>
      <c r="V1221" s="143"/>
      <c r="W1221" s="143"/>
      <c r="X1221" s="143"/>
      <c r="Y1221" s="143"/>
      <c r="Z1221" s="143"/>
      <c r="AA1221" s="143"/>
      <c r="AB1221" s="143"/>
      <c r="AC1221" s="143"/>
    </row>
    <row r="1222" spans="2:29" s="54" customFormat="1" x14ac:dyDescent="0.25">
      <c r="B1222" s="83">
        <v>1181</v>
      </c>
      <c r="C1222" s="95" t="s">
        <v>7</v>
      </c>
      <c r="D1222" s="96" t="s">
        <v>659</v>
      </c>
      <c r="E1222" s="97" t="s">
        <v>517</v>
      </c>
      <c r="F1222" s="98" t="s">
        <v>702</v>
      </c>
      <c r="G1222" s="99"/>
      <c r="H1222" s="99"/>
      <c r="I1222" s="100"/>
      <c r="J1222" s="99"/>
      <c r="K1222" s="99"/>
      <c r="L1222" s="99"/>
      <c r="M1222" s="99"/>
      <c r="N1222" s="99">
        <f t="shared" si="1079"/>
        <v>0</v>
      </c>
      <c r="O1222" s="99"/>
      <c r="P1222" s="99">
        <v>5</v>
      </c>
      <c r="Q1222" s="143"/>
      <c r="R1222" s="99">
        <v>400</v>
      </c>
      <c r="S1222" s="99">
        <f t="shared" si="1076"/>
        <v>0</v>
      </c>
      <c r="T1222" s="99">
        <f t="shared" si="1077"/>
        <v>0</v>
      </c>
      <c r="U1222" s="99">
        <f t="shared" si="1078"/>
        <v>2000</v>
      </c>
      <c r="V1222" s="143"/>
      <c r="W1222" s="143"/>
      <c r="X1222" s="143"/>
      <c r="Y1222" s="143"/>
      <c r="Z1222" s="143"/>
      <c r="AA1222" s="143"/>
      <c r="AB1222" s="143"/>
      <c r="AC1222" s="143"/>
    </row>
    <row r="1223" spans="2:29" s="54" customFormat="1" x14ac:dyDescent="0.25">
      <c r="B1223" s="83">
        <v>1182</v>
      </c>
      <c r="C1223" s="95" t="s">
        <v>7</v>
      </c>
      <c r="D1223" s="96" t="s">
        <v>659</v>
      </c>
      <c r="E1223" s="97" t="s">
        <v>517</v>
      </c>
      <c r="F1223" s="98" t="s">
        <v>703</v>
      </c>
      <c r="G1223" s="99"/>
      <c r="H1223" s="99"/>
      <c r="I1223" s="100"/>
      <c r="J1223" s="99"/>
      <c r="K1223" s="99"/>
      <c r="L1223" s="99"/>
      <c r="M1223" s="99"/>
      <c r="N1223" s="99">
        <f t="shared" si="1079"/>
        <v>0</v>
      </c>
      <c r="O1223" s="99"/>
      <c r="P1223" s="99">
        <v>5</v>
      </c>
      <c r="Q1223" s="143"/>
      <c r="R1223" s="99">
        <v>485</v>
      </c>
      <c r="S1223" s="99">
        <f t="shared" si="1076"/>
        <v>0</v>
      </c>
      <c r="T1223" s="99">
        <f t="shared" si="1077"/>
        <v>0</v>
      </c>
      <c r="U1223" s="99">
        <f t="shared" si="1078"/>
        <v>2425</v>
      </c>
      <c r="V1223" s="143"/>
      <c r="W1223" s="143"/>
      <c r="X1223" s="143"/>
      <c r="Y1223" s="143"/>
      <c r="Z1223" s="143"/>
      <c r="AA1223" s="143"/>
      <c r="AB1223" s="143"/>
      <c r="AC1223" s="143"/>
    </row>
    <row r="1224" spans="2:29" s="54" customFormat="1" x14ac:dyDescent="0.25">
      <c r="B1224" s="83">
        <v>1183</v>
      </c>
      <c r="C1224" s="95" t="s">
        <v>7</v>
      </c>
      <c r="D1224" s="96" t="s">
        <v>659</v>
      </c>
      <c r="E1224" s="97" t="s">
        <v>517</v>
      </c>
      <c r="F1224" s="98" t="s">
        <v>704</v>
      </c>
      <c r="G1224" s="99"/>
      <c r="H1224" s="99"/>
      <c r="I1224" s="100"/>
      <c r="J1224" s="99"/>
      <c r="K1224" s="99"/>
      <c r="L1224" s="99"/>
      <c r="M1224" s="99"/>
      <c r="N1224" s="99">
        <f t="shared" si="1079"/>
        <v>0</v>
      </c>
      <c r="O1224" s="99"/>
      <c r="P1224" s="99">
        <v>25</v>
      </c>
      <c r="Q1224" s="143"/>
      <c r="R1224" s="99">
        <v>240</v>
      </c>
      <c r="S1224" s="99">
        <f t="shared" si="1076"/>
        <v>0</v>
      </c>
      <c r="T1224" s="99">
        <f t="shared" si="1077"/>
        <v>0</v>
      </c>
      <c r="U1224" s="99">
        <f t="shared" si="1078"/>
        <v>6000</v>
      </c>
      <c r="V1224" s="143"/>
      <c r="W1224" s="143"/>
      <c r="X1224" s="143"/>
      <c r="Y1224" s="143"/>
      <c r="Z1224" s="143"/>
      <c r="AA1224" s="143"/>
      <c r="AB1224" s="143"/>
      <c r="AC1224" s="143"/>
    </row>
    <row r="1225" spans="2:29" s="54" customFormat="1" x14ac:dyDescent="0.25">
      <c r="B1225" s="83">
        <v>1184</v>
      </c>
      <c r="C1225" s="95" t="s">
        <v>7</v>
      </c>
      <c r="D1225" s="96" t="s">
        <v>128</v>
      </c>
      <c r="E1225" s="97" t="s">
        <v>517</v>
      </c>
      <c r="F1225" s="98" t="s">
        <v>701</v>
      </c>
      <c r="G1225" s="99"/>
      <c r="H1225" s="99"/>
      <c r="I1225" s="100"/>
      <c r="J1225" s="99"/>
      <c r="K1225" s="99"/>
      <c r="L1225" s="99"/>
      <c r="M1225" s="99"/>
      <c r="N1225" s="99">
        <f t="shared" si="1079"/>
        <v>0</v>
      </c>
      <c r="O1225" s="99"/>
      <c r="P1225" s="99">
        <v>5</v>
      </c>
      <c r="Q1225" s="143"/>
      <c r="R1225" s="99">
        <v>430</v>
      </c>
      <c r="S1225" s="99">
        <f t="shared" si="1076"/>
        <v>0</v>
      </c>
      <c r="T1225" s="99">
        <f t="shared" si="1077"/>
        <v>0</v>
      </c>
      <c r="U1225" s="99">
        <f t="shared" si="1078"/>
        <v>2150</v>
      </c>
      <c r="V1225" s="143"/>
      <c r="W1225" s="143"/>
      <c r="X1225" s="143"/>
      <c r="Y1225" s="143"/>
      <c r="Z1225" s="143"/>
      <c r="AA1225" s="143"/>
      <c r="AB1225" s="143"/>
      <c r="AC1225" s="143"/>
    </row>
    <row r="1226" spans="2:29" s="54" customFormat="1" x14ac:dyDescent="0.25">
      <c r="B1226" s="83">
        <v>1185</v>
      </c>
      <c r="C1226" s="95" t="s">
        <v>7</v>
      </c>
      <c r="D1226" s="96" t="s">
        <v>128</v>
      </c>
      <c r="E1226" s="97" t="s">
        <v>517</v>
      </c>
      <c r="F1226" s="98" t="s">
        <v>702</v>
      </c>
      <c r="G1226" s="99"/>
      <c r="H1226" s="99"/>
      <c r="I1226" s="100"/>
      <c r="J1226" s="99"/>
      <c r="K1226" s="99"/>
      <c r="L1226" s="99"/>
      <c r="M1226" s="99"/>
      <c r="N1226" s="99">
        <f t="shared" si="1079"/>
        <v>0</v>
      </c>
      <c r="O1226" s="99"/>
      <c r="P1226" s="99">
        <v>5</v>
      </c>
      <c r="Q1226" s="143"/>
      <c r="R1226" s="99">
        <v>400</v>
      </c>
      <c r="S1226" s="99">
        <f t="shared" si="1076"/>
        <v>0</v>
      </c>
      <c r="T1226" s="99">
        <f t="shared" si="1077"/>
        <v>0</v>
      </c>
      <c r="U1226" s="99">
        <f t="shared" si="1078"/>
        <v>2000</v>
      </c>
      <c r="V1226" s="143"/>
      <c r="W1226" s="143"/>
      <c r="X1226" s="143"/>
      <c r="Y1226" s="143"/>
      <c r="Z1226" s="143"/>
      <c r="AA1226" s="143"/>
      <c r="AB1226" s="143"/>
      <c r="AC1226" s="143"/>
    </row>
    <row r="1227" spans="2:29" s="54" customFormat="1" x14ac:dyDescent="0.25">
      <c r="B1227" s="83">
        <v>1186</v>
      </c>
      <c r="C1227" s="95" t="s">
        <v>7</v>
      </c>
      <c r="D1227" s="96" t="s">
        <v>128</v>
      </c>
      <c r="E1227" s="97" t="s">
        <v>517</v>
      </c>
      <c r="F1227" s="98" t="s">
        <v>703</v>
      </c>
      <c r="G1227" s="99"/>
      <c r="H1227" s="99"/>
      <c r="I1227" s="100"/>
      <c r="J1227" s="99"/>
      <c r="K1227" s="99"/>
      <c r="L1227" s="99"/>
      <c r="M1227" s="99"/>
      <c r="N1227" s="99">
        <f t="shared" si="1079"/>
        <v>0</v>
      </c>
      <c r="O1227" s="99"/>
      <c r="P1227" s="99">
        <v>5</v>
      </c>
      <c r="Q1227" s="143"/>
      <c r="R1227" s="99">
        <v>485</v>
      </c>
      <c r="S1227" s="99">
        <f t="shared" si="1076"/>
        <v>0</v>
      </c>
      <c r="T1227" s="99">
        <f t="shared" si="1077"/>
        <v>0</v>
      </c>
      <c r="U1227" s="99">
        <f t="shared" si="1078"/>
        <v>2425</v>
      </c>
      <c r="V1227" s="143"/>
      <c r="W1227" s="143"/>
      <c r="X1227" s="143"/>
      <c r="Y1227" s="143"/>
      <c r="Z1227" s="143"/>
      <c r="AA1227" s="143"/>
      <c r="AB1227" s="143"/>
      <c r="AC1227" s="143"/>
    </row>
    <row r="1228" spans="2:29" s="54" customFormat="1" x14ac:dyDescent="0.25">
      <c r="B1228" s="83">
        <v>1187</v>
      </c>
      <c r="C1228" s="95" t="s">
        <v>7</v>
      </c>
      <c r="D1228" s="96" t="s">
        <v>128</v>
      </c>
      <c r="E1228" s="97" t="s">
        <v>517</v>
      </c>
      <c r="F1228" s="98" t="s">
        <v>704</v>
      </c>
      <c r="G1228" s="99"/>
      <c r="H1228" s="99"/>
      <c r="I1228" s="100"/>
      <c r="J1228" s="99"/>
      <c r="K1228" s="99"/>
      <c r="L1228" s="99"/>
      <c r="M1228" s="99"/>
      <c r="N1228" s="99">
        <f t="shared" si="1079"/>
        <v>0</v>
      </c>
      <c r="O1228" s="99"/>
      <c r="P1228" s="99">
        <v>25</v>
      </c>
      <c r="Q1228" s="143"/>
      <c r="R1228" s="99">
        <v>240</v>
      </c>
      <c r="S1228" s="99">
        <f t="shared" si="1076"/>
        <v>0</v>
      </c>
      <c r="T1228" s="99">
        <f t="shared" si="1077"/>
        <v>0</v>
      </c>
      <c r="U1228" s="99">
        <f t="shared" si="1078"/>
        <v>6000</v>
      </c>
      <c r="V1228" s="143"/>
      <c r="W1228" s="143"/>
      <c r="X1228" s="143"/>
      <c r="Y1228" s="143"/>
      <c r="Z1228" s="143"/>
      <c r="AA1228" s="143"/>
      <c r="AB1228" s="143"/>
      <c r="AC1228" s="143"/>
    </row>
    <row r="1229" spans="2:29" s="54" customFormat="1" x14ac:dyDescent="0.25">
      <c r="B1229" s="83">
        <v>1188</v>
      </c>
      <c r="C1229" s="95" t="s">
        <v>7</v>
      </c>
      <c r="D1229" s="96" t="s">
        <v>214</v>
      </c>
      <c r="E1229" s="97" t="s">
        <v>527</v>
      </c>
      <c r="F1229" s="98" t="s">
        <v>546</v>
      </c>
      <c r="G1229" s="99"/>
      <c r="H1229" s="99"/>
      <c r="I1229" s="100"/>
      <c r="J1229" s="99"/>
      <c r="K1229" s="99"/>
      <c r="L1229" s="99"/>
      <c r="M1229" s="99"/>
      <c r="N1229" s="99">
        <f t="shared" si="1079"/>
        <v>0</v>
      </c>
      <c r="O1229" s="99"/>
      <c r="P1229" s="99">
        <v>20</v>
      </c>
      <c r="Q1229" s="143"/>
      <c r="R1229" s="99">
        <v>945</v>
      </c>
      <c r="S1229" s="99">
        <f t="shared" si="1076"/>
        <v>0</v>
      </c>
      <c r="T1229" s="99">
        <f t="shared" si="1077"/>
        <v>0</v>
      </c>
      <c r="U1229" s="99">
        <f t="shared" si="1078"/>
        <v>18900</v>
      </c>
      <c r="V1229" s="143"/>
      <c r="W1229" s="143"/>
      <c r="X1229" s="143"/>
      <c r="Y1229" s="143"/>
      <c r="Z1229" s="143"/>
      <c r="AA1229" s="143"/>
      <c r="AB1229" s="143"/>
      <c r="AC1229" s="143"/>
    </row>
    <row r="1230" spans="2:29" s="54" customFormat="1" x14ac:dyDescent="0.25">
      <c r="B1230" s="83">
        <v>1189</v>
      </c>
      <c r="C1230" s="95" t="s">
        <v>7</v>
      </c>
      <c r="D1230" s="96" t="s">
        <v>14</v>
      </c>
      <c r="E1230" s="97" t="s">
        <v>517</v>
      </c>
      <c r="F1230" s="98" t="s">
        <v>551</v>
      </c>
      <c r="G1230" s="99"/>
      <c r="H1230" s="99"/>
      <c r="I1230" s="100"/>
      <c r="J1230" s="99"/>
      <c r="K1230" s="99"/>
      <c r="L1230" s="99"/>
      <c r="M1230" s="99"/>
      <c r="N1230" s="99">
        <f t="shared" si="1079"/>
        <v>0</v>
      </c>
      <c r="O1230" s="99"/>
      <c r="P1230" s="99">
        <v>25</v>
      </c>
      <c r="Q1230" s="143"/>
      <c r="R1230" s="99">
        <v>250</v>
      </c>
      <c r="S1230" s="99">
        <f t="shared" si="1076"/>
        <v>0</v>
      </c>
      <c r="T1230" s="99">
        <f t="shared" si="1077"/>
        <v>0</v>
      </c>
      <c r="U1230" s="99">
        <f t="shared" si="1078"/>
        <v>6250</v>
      </c>
      <c r="V1230" s="143"/>
      <c r="W1230" s="143"/>
      <c r="X1230" s="143"/>
      <c r="Y1230" s="143"/>
      <c r="Z1230" s="143"/>
      <c r="AA1230" s="143"/>
      <c r="AB1230" s="143"/>
      <c r="AC1230" s="143"/>
    </row>
    <row r="1231" spans="2:29" s="54" customFormat="1" x14ac:dyDescent="0.25">
      <c r="B1231" s="83">
        <v>1190</v>
      </c>
      <c r="C1231" s="95" t="s">
        <v>7</v>
      </c>
      <c r="D1231" s="96" t="s">
        <v>85</v>
      </c>
      <c r="E1231" s="97" t="s">
        <v>517</v>
      </c>
      <c r="F1231" s="98" t="s">
        <v>706</v>
      </c>
      <c r="G1231" s="99"/>
      <c r="H1231" s="99"/>
      <c r="I1231" s="100"/>
      <c r="J1231" s="99"/>
      <c r="K1231" s="99"/>
      <c r="L1231" s="99"/>
      <c r="M1231" s="99"/>
      <c r="N1231" s="99">
        <f t="shared" si="1079"/>
        <v>0</v>
      </c>
      <c r="O1231" s="99"/>
      <c r="P1231" s="99">
        <v>10</v>
      </c>
      <c r="Q1231" s="143"/>
      <c r="R1231" s="99">
        <v>340</v>
      </c>
      <c r="S1231" s="99">
        <f t="shared" si="1076"/>
        <v>0</v>
      </c>
      <c r="T1231" s="99">
        <f t="shared" si="1077"/>
        <v>0</v>
      </c>
      <c r="U1231" s="99">
        <f t="shared" si="1078"/>
        <v>3400</v>
      </c>
      <c r="V1231" s="143"/>
      <c r="W1231" s="143"/>
      <c r="X1231" s="143"/>
      <c r="Y1231" s="143"/>
      <c r="Z1231" s="143"/>
      <c r="AA1231" s="143"/>
      <c r="AB1231" s="143"/>
      <c r="AC1231" s="143"/>
    </row>
    <row r="1232" spans="2:29" s="54" customFormat="1" x14ac:dyDescent="0.25">
      <c r="B1232" s="83">
        <v>1191</v>
      </c>
      <c r="C1232" s="95" t="s">
        <v>7</v>
      </c>
      <c r="D1232" s="96" t="s">
        <v>85</v>
      </c>
      <c r="E1232" s="97" t="s">
        <v>517</v>
      </c>
      <c r="F1232" s="98" t="s">
        <v>707</v>
      </c>
      <c r="G1232" s="99"/>
      <c r="H1232" s="99"/>
      <c r="I1232" s="100"/>
      <c r="J1232" s="99"/>
      <c r="K1232" s="99"/>
      <c r="L1232" s="99"/>
      <c r="M1232" s="99"/>
      <c r="N1232" s="99">
        <f t="shared" si="1079"/>
        <v>0</v>
      </c>
      <c r="O1232" s="99"/>
      <c r="P1232" s="99">
        <v>10</v>
      </c>
      <c r="Q1232" s="143"/>
      <c r="R1232" s="99">
        <v>350</v>
      </c>
      <c r="S1232" s="99">
        <f t="shared" si="1076"/>
        <v>0</v>
      </c>
      <c r="T1232" s="99">
        <f t="shared" si="1077"/>
        <v>0</v>
      </c>
      <c r="U1232" s="99">
        <f t="shared" si="1078"/>
        <v>3500</v>
      </c>
      <c r="V1232" s="143"/>
      <c r="W1232" s="143"/>
      <c r="X1232" s="143"/>
      <c r="Y1232" s="143"/>
      <c r="Z1232" s="143"/>
      <c r="AA1232" s="143"/>
      <c r="AB1232" s="143"/>
      <c r="AC1232" s="143"/>
    </row>
    <row r="1233" spans="2:29" s="54" customFormat="1" x14ac:dyDescent="0.25">
      <c r="B1233" s="83">
        <v>1192</v>
      </c>
      <c r="C1233" s="95" t="s">
        <v>7</v>
      </c>
      <c r="D1233" s="96" t="s">
        <v>85</v>
      </c>
      <c r="E1233" s="97" t="s">
        <v>517</v>
      </c>
      <c r="F1233" s="98" t="s">
        <v>708</v>
      </c>
      <c r="G1233" s="99"/>
      <c r="H1233" s="99"/>
      <c r="I1233" s="100"/>
      <c r="J1233" s="99"/>
      <c r="K1233" s="99"/>
      <c r="L1233" s="99"/>
      <c r="M1233" s="99"/>
      <c r="N1233" s="99">
        <f t="shared" si="1079"/>
        <v>0</v>
      </c>
      <c r="O1233" s="99"/>
      <c r="P1233" s="99">
        <v>10</v>
      </c>
      <c r="Q1233" s="143"/>
      <c r="R1233" s="99">
        <v>320</v>
      </c>
      <c r="S1233" s="99">
        <f t="shared" si="1076"/>
        <v>0</v>
      </c>
      <c r="T1233" s="99">
        <f t="shared" si="1077"/>
        <v>0</v>
      </c>
      <c r="U1233" s="99">
        <f t="shared" si="1078"/>
        <v>3200</v>
      </c>
      <c r="V1233" s="143"/>
      <c r="W1233" s="143"/>
      <c r="X1233" s="143"/>
      <c r="Y1233" s="143"/>
      <c r="Z1233" s="143"/>
      <c r="AA1233" s="143"/>
      <c r="AB1233" s="143"/>
      <c r="AC1233" s="143"/>
    </row>
    <row r="1234" spans="2:29" s="54" customFormat="1" x14ac:dyDescent="0.25">
      <c r="B1234" s="83">
        <v>1193</v>
      </c>
      <c r="C1234" s="95" t="s">
        <v>7</v>
      </c>
      <c r="D1234" s="96" t="s">
        <v>85</v>
      </c>
      <c r="E1234" s="97" t="s">
        <v>517</v>
      </c>
      <c r="F1234" s="98" t="s">
        <v>709</v>
      </c>
      <c r="G1234" s="99"/>
      <c r="H1234" s="99"/>
      <c r="I1234" s="100"/>
      <c r="J1234" s="99"/>
      <c r="K1234" s="99"/>
      <c r="L1234" s="99"/>
      <c r="M1234" s="99"/>
      <c r="N1234" s="99">
        <f t="shared" si="1079"/>
        <v>0</v>
      </c>
      <c r="O1234" s="99"/>
      <c r="P1234" s="99">
        <v>20</v>
      </c>
      <c r="Q1234" s="143"/>
      <c r="R1234" s="99">
        <v>530</v>
      </c>
      <c r="S1234" s="99">
        <f t="shared" si="1076"/>
        <v>0</v>
      </c>
      <c r="T1234" s="99">
        <f t="shared" si="1077"/>
        <v>0</v>
      </c>
      <c r="U1234" s="99">
        <f t="shared" si="1078"/>
        <v>10600</v>
      </c>
      <c r="V1234" s="143"/>
      <c r="W1234" s="143"/>
      <c r="X1234" s="143"/>
      <c r="Y1234" s="143"/>
      <c r="Z1234" s="143"/>
      <c r="AA1234" s="143"/>
      <c r="AB1234" s="143"/>
      <c r="AC1234" s="143"/>
    </row>
    <row r="1235" spans="2:29" s="54" customFormat="1" x14ac:dyDescent="0.25">
      <c r="B1235" s="83">
        <v>1194</v>
      </c>
      <c r="C1235" s="95" t="s">
        <v>7</v>
      </c>
      <c r="D1235" s="96" t="s">
        <v>85</v>
      </c>
      <c r="E1235" s="97" t="s">
        <v>501</v>
      </c>
      <c r="F1235" s="98" t="s">
        <v>693</v>
      </c>
      <c r="G1235" s="99"/>
      <c r="H1235" s="99"/>
      <c r="I1235" s="100"/>
      <c r="J1235" s="99"/>
      <c r="K1235" s="99"/>
      <c r="L1235" s="99"/>
      <c r="M1235" s="99"/>
      <c r="N1235" s="99">
        <f t="shared" si="1079"/>
        <v>0</v>
      </c>
      <c r="O1235" s="99"/>
      <c r="P1235" s="99">
        <v>10</v>
      </c>
      <c r="Q1235" s="143"/>
      <c r="R1235" s="99">
        <v>325</v>
      </c>
      <c r="S1235" s="99">
        <f t="shared" si="1076"/>
        <v>0</v>
      </c>
      <c r="T1235" s="99">
        <f t="shared" si="1077"/>
        <v>0</v>
      </c>
      <c r="U1235" s="99">
        <f t="shared" si="1078"/>
        <v>3250</v>
      </c>
      <c r="V1235" s="143"/>
      <c r="W1235" s="143"/>
      <c r="X1235" s="143"/>
      <c r="Y1235" s="143"/>
      <c r="Z1235" s="143"/>
      <c r="AA1235" s="143"/>
      <c r="AB1235" s="143"/>
      <c r="AC1235" s="143"/>
    </row>
    <row r="1236" spans="2:29" s="54" customFormat="1" x14ac:dyDescent="0.25">
      <c r="B1236" s="83">
        <v>1195</v>
      </c>
      <c r="C1236" s="95" t="s">
        <v>7</v>
      </c>
      <c r="D1236" s="96" t="s">
        <v>85</v>
      </c>
      <c r="E1236" s="97" t="s">
        <v>527</v>
      </c>
      <c r="F1236" s="98" t="s">
        <v>532</v>
      </c>
      <c r="G1236" s="99"/>
      <c r="H1236" s="99"/>
      <c r="I1236" s="100"/>
      <c r="J1236" s="99"/>
      <c r="K1236" s="99"/>
      <c r="L1236" s="99"/>
      <c r="M1236" s="99"/>
      <c r="N1236" s="99">
        <f t="shared" si="1079"/>
        <v>0</v>
      </c>
      <c r="O1236" s="99"/>
      <c r="P1236" s="99">
        <v>10</v>
      </c>
      <c r="Q1236" s="143"/>
      <c r="R1236" s="99">
        <v>456</v>
      </c>
      <c r="S1236" s="99">
        <f t="shared" si="1076"/>
        <v>0</v>
      </c>
      <c r="T1236" s="99">
        <f t="shared" si="1077"/>
        <v>0</v>
      </c>
      <c r="U1236" s="99">
        <f t="shared" si="1078"/>
        <v>4560</v>
      </c>
      <c r="V1236" s="143"/>
      <c r="W1236" s="143"/>
      <c r="X1236" s="143"/>
      <c r="Y1236" s="143"/>
      <c r="Z1236" s="143"/>
      <c r="AA1236" s="143"/>
      <c r="AB1236" s="143"/>
      <c r="AC1236" s="143"/>
    </row>
    <row r="1237" spans="2:29" s="54" customFormat="1" x14ac:dyDescent="0.25">
      <c r="B1237" s="83">
        <v>1196</v>
      </c>
      <c r="C1237" s="95" t="s">
        <v>7</v>
      </c>
      <c r="D1237" s="96" t="s">
        <v>65</v>
      </c>
      <c r="E1237" s="97" t="s">
        <v>517</v>
      </c>
      <c r="F1237" s="98" t="s">
        <v>529</v>
      </c>
      <c r="G1237" s="99"/>
      <c r="H1237" s="99"/>
      <c r="I1237" s="100"/>
      <c r="J1237" s="99"/>
      <c r="K1237" s="99"/>
      <c r="L1237" s="99"/>
      <c r="M1237" s="99"/>
      <c r="N1237" s="99">
        <f t="shared" si="1079"/>
        <v>0</v>
      </c>
      <c r="O1237" s="99"/>
      <c r="P1237" s="99">
        <v>10</v>
      </c>
      <c r="Q1237" s="143"/>
      <c r="R1237" s="99">
        <v>470</v>
      </c>
      <c r="S1237" s="99">
        <f>N1237*R1237</f>
        <v>0</v>
      </c>
      <c r="T1237" s="99">
        <f>O1237*R1237</f>
        <v>0</v>
      </c>
      <c r="U1237" s="99">
        <f>P1237*R1237</f>
        <v>4700</v>
      </c>
      <c r="V1237" s="143"/>
      <c r="W1237" s="143"/>
      <c r="X1237" s="143"/>
      <c r="Y1237" s="143"/>
      <c r="Z1237" s="143"/>
      <c r="AA1237" s="143"/>
      <c r="AB1237" s="143"/>
      <c r="AC1237" s="143"/>
    </row>
    <row r="1238" spans="2:29" s="54" customFormat="1" x14ac:dyDescent="0.25">
      <c r="B1238" s="83">
        <v>1197</v>
      </c>
      <c r="C1238" s="95" t="s">
        <v>7</v>
      </c>
      <c r="D1238" s="96" t="s">
        <v>65</v>
      </c>
      <c r="E1238" s="97" t="s">
        <v>517</v>
      </c>
      <c r="F1238" s="98" t="s">
        <v>530</v>
      </c>
      <c r="G1238" s="99"/>
      <c r="H1238" s="99"/>
      <c r="I1238" s="100"/>
      <c r="J1238" s="99"/>
      <c r="K1238" s="99"/>
      <c r="L1238" s="99"/>
      <c r="M1238" s="99"/>
      <c r="N1238" s="99">
        <f t="shared" si="1079"/>
        <v>0</v>
      </c>
      <c r="O1238" s="99"/>
      <c r="P1238" s="99">
        <v>10</v>
      </c>
      <c r="Q1238" s="143"/>
      <c r="R1238" s="99">
        <v>470</v>
      </c>
      <c r="S1238" s="99">
        <f>N1238*R1238</f>
        <v>0</v>
      </c>
      <c r="T1238" s="99">
        <f>O1238*R1238</f>
        <v>0</v>
      </c>
      <c r="U1238" s="99">
        <f>P1238*R1238</f>
        <v>4700</v>
      </c>
      <c r="V1238" s="143"/>
      <c r="W1238" s="143"/>
      <c r="X1238" s="143"/>
      <c r="Y1238" s="143"/>
      <c r="Z1238" s="143"/>
      <c r="AA1238" s="143"/>
      <c r="AB1238" s="143"/>
      <c r="AC1238" s="143"/>
    </row>
    <row r="1239" spans="2:29" s="54" customFormat="1" x14ac:dyDescent="0.25">
      <c r="B1239" s="83">
        <v>1198</v>
      </c>
      <c r="C1239" s="95" t="s">
        <v>7</v>
      </c>
      <c r="D1239" s="96" t="s">
        <v>65</v>
      </c>
      <c r="E1239" s="97" t="s">
        <v>517</v>
      </c>
      <c r="F1239" s="98" t="s">
        <v>531</v>
      </c>
      <c r="G1239" s="99"/>
      <c r="H1239" s="99"/>
      <c r="I1239" s="100"/>
      <c r="J1239" s="99"/>
      <c r="K1239" s="99"/>
      <c r="L1239" s="99"/>
      <c r="M1239" s="99"/>
      <c r="N1239" s="99">
        <f t="shared" si="1079"/>
        <v>0</v>
      </c>
      <c r="O1239" s="99"/>
      <c r="P1239" s="99">
        <v>10</v>
      </c>
      <c r="Q1239" s="143"/>
      <c r="R1239" s="99">
        <v>470</v>
      </c>
      <c r="S1239" s="99">
        <f t="shared" si="1076"/>
        <v>0</v>
      </c>
      <c r="T1239" s="99">
        <f t="shared" si="1077"/>
        <v>0</v>
      </c>
      <c r="U1239" s="99">
        <f t="shared" si="1078"/>
        <v>4700</v>
      </c>
      <c r="V1239" s="143"/>
      <c r="W1239" s="143"/>
      <c r="X1239" s="143"/>
      <c r="Y1239" s="143"/>
      <c r="Z1239" s="143"/>
      <c r="AA1239" s="143"/>
      <c r="AB1239" s="143"/>
      <c r="AC1239" s="143"/>
    </row>
    <row r="1240" spans="2:29" s="54" customFormat="1" x14ac:dyDescent="0.25">
      <c r="B1240" s="83">
        <v>1199</v>
      </c>
      <c r="C1240" s="95" t="s">
        <v>7</v>
      </c>
      <c r="D1240" s="96" t="s">
        <v>65</v>
      </c>
      <c r="E1240" s="97" t="s">
        <v>501</v>
      </c>
      <c r="F1240" s="98" t="s">
        <v>693</v>
      </c>
      <c r="G1240" s="99"/>
      <c r="H1240" s="99"/>
      <c r="I1240" s="100"/>
      <c r="J1240" s="99"/>
      <c r="K1240" s="99"/>
      <c r="L1240" s="99"/>
      <c r="M1240" s="99"/>
      <c r="N1240" s="99">
        <f t="shared" si="1079"/>
        <v>0</v>
      </c>
      <c r="O1240" s="99"/>
      <c r="P1240" s="99">
        <v>10</v>
      </c>
      <c r="Q1240" s="143"/>
      <c r="R1240" s="99">
        <v>325</v>
      </c>
      <c r="S1240" s="99">
        <f t="shared" si="1076"/>
        <v>0</v>
      </c>
      <c r="T1240" s="99">
        <f t="shared" si="1077"/>
        <v>0</v>
      </c>
      <c r="U1240" s="99">
        <f t="shared" si="1078"/>
        <v>3250</v>
      </c>
      <c r="V1240" s="143"/>
      <c r="W1240" s="143"/>
      <c r="X1240" s="143"/>
      <c r="Y1240" s="143"/>
      <c r="Z1240" s="143"/>
      <c r="AA1240" s="143"/>
      <c r="AB1240" s="143"/>
      <c r="AC1240" s="143"/>
    </row>
    <row r="1241" spans="2:29" s="54" customFormat="1" x14ac:dyDescent="0.25">
      <c r="B1241" s="83">
        <v>1200</v>
      </c>
      <c r="C1241" s="95" t="s">
        <v>7</v>
      </c>
      <c r="D1241" s="96" t="s">
        <v>590</v>
      </c>
      <c r="E1241" s="97" t="s">
        <v>587</v>
      </c>
      <c r="F1241" s="98" t="s">
        <v>710</v>
      </c>
      <c r="G1241" s="99"/>
      <c r="H1241" s="99"/>
      <c r="I1241" s="100"/>
      <c r="J1241" s="99"/>
      <c r="K1241" s="99"/>
      <c r="L1241" s="99"/>
      <c r="M1241" s="99"/>
      <c r="N1241" s="99">
        <f t="shared" si="1079"/>
        <v>0</v>
      </c>
      <c r="O1241" s="99"/>
      <c r="P1241" s="99">
        <v>1</v>
      </c>
      <c r="Q1241" s="143"/>
      <c r="R1241" s="99">
        <v>6600</v>
      </c>
      <c r="S1241" s="99">
        <f t="shared" si="1076"/>
        <v>0</v>
      </c>
      <c r="T1241" s="99">
        <f t="shared" si="1077"/>
        <v>0</v>
      </c>
      <c r="U1241" s="99">
        <f t="shared" si="1078"/>
        <v>6600</v>
      </c>
      <c r="V1241" s="143"/>
      <c r="W1241" s="143"/>
      <c r="X1241" s="143"/>
      <c r="Y1241" s="143"/>
      <c r="Z1241" s="143"/>
      <c r="AA1241" s="143"/>
      <c r="AB1241" s="143"/>
      <c r="AC1241" s="143"/>
    </row>
    <row r="1242" spans="2:29" s="54" customFormat="1" x14ac:dyDescent="0.25">
      <c r="B1242" s="83">
        <v>1201</v>
      </c>
      <c r="C1242" s="95" t="s">
        <v>7</v>
      </c>
      <c r="D1242" s="96" t="s">
        <v>590</v>
      </c>
      <c r="E1242" s="97" t="s">
        <v>587</v>
      </c>
      <c r="F1242" s="98" t="s">
        <v>711</v>
      </c>
      <c r="G1242" s="99"/>
      <c r="H1242" s="99"/>
      <c r="I1242" s="100"/>
      <c r="J1242" s="99"/>
      <c r="K1242" s="99"/>
      <c r="L1242" s="99"/>
      <c r="M1242" s="99"/>
      <c r="N1242" s="99">
        <f t="shared" si="1079"/>
        <v>0</v>
      </c>
      <c r="O1242" s="99"/>
      <c r="P1242" s="99">
        <v>1</v>
      </c>
      <c r="Q1242" s="143"/>
      <c r="R1242" s="99">
        <v>13000</v>
      </c>
      <c r="S1242" s="99">
        <f t="shared" si="1076"/>
        <v>0</v>
      </c>
      <c r="T1242" s="99">
        <f t="shared" si="1077"/>
        <v>0</v>
      </c>
      <c r="U1242" s="99">
        <f t="shared" si="1078"/>
        <v>13000</v>
      </c>
      <c r="V1242" s="143"/>
      <c r="W1242" s="143"/>
      <c r="X1242" s="143"/>
      <c r="Y1242" s="143"/>
      <c r="Z1242" s="143"/>
      <c r="AA1242" s="143"/>
      <c r="AB1242" s="143"/>
      <c r="AC1242" s="143"/>
    </row>
    <row r="1243" spans="2:29" s="54" customFormat="1" x14ac:dyDescent="0.25">
      <c r="B1243" s="83">
        <v>1202</v>
      </c>
      <c r="C1243" s="95" t="s">
        <v>7</v>
      </c>
      <c r="D1243" s="96" t="s">
        <v>348</v>
      </c>
      <c r="E1243" s="97" t="s">
        <v>517</v>
      </c>
      <c r="F1243" s="98" t="s">
        <v>529</v>
      </c>
      <c r="G1243" s="99"/>
      <c r="H1243" s="99"/>
      <c r="I1243" s="100"/>
      <c r="J1243" s="99"/>
      <c r="K1243" s="99"/>
      <c r="L1243" s="99"/>
      <c r="M1243" s="99"/>
      <c r="N1243" s="99">
        <f t="shared" si="1079"/>
        <v>0</v>
      </c>
      <c r="O1243" s="99"/>
      <c r="P1243" s="99">
        <v>10</v>
      </c>
      <c r="Q1243" s="143"/>
      <c r="R1243" s="99">
        <v>470</v>
      </c>
      <c r="S1243" s="99">
        <f t="shared" si="1076"/>
        <v>0</v>
      </c>
      <c r="T1243" s="99">
        <f t="shared" si="1077"/>
        <v>0</v>
      </c>
      <c r="U1243" s="99">
        <f t="shared" si="1078"/>
        <v>4700</v>
      </c>
      <c r="V1243" s="143"/>
      <c r="W1243" s="143"/>
      <c r="X1243" s="143"/>
      <c r="Y1243" s="143"/>
      <c r="Z1243" s="143"/>
      <c r="AA1243" s="143"/>
      <c r="AB1243" s="143"/>
      <c r="AC1243" s="143"/>
    </row>
    <row r="1244" spans="2:29" s="54" customFormat="1" x14ac:dyDescent="0.25">
      <c r="B1244" s="83">
        <v>1203</v>
      </c>
      <c r="C1244" s="95" t="s">
        <v>7</v>
      </c>
      <c r="D1244" s="96" t="s">
        <v>348</v>
      </c>
      <c r="E1244" s="97" t="s">
        <v>517</v>
      </c>
      <c r="F1244" s="98" t="s">
        <v>530</v>
      </c>
      <c r="G1244" s="99"/>
      <c r="H1244" s="99"/>
      <c r="I1244" s="100"/>
      <c r="J1244" s="99"/>
      <c r="K1244" s="99"/>
      <c r="L1244" s="99"/>
      <c r="M1244" s="99"/>
      <c r="N1244" s="99">
        <f t="shared" si="1079"/>
        <v>0</v>
      </c>
      <c r="O1244" s="99"/>
      <c r="P1244" s="99">
        <v>10</v>
      </c>
      <c r="Q1244" s="143"/>
      <c r="R1244" s="99">
        <v>470</v>
      </c>
      <c r="S1244" s="99">
        <f t="shared" si="1076"/>
        <v>0</v>
      </c>
      <c r="T1244" s="99">
        <f t="shared" si="1077"/>
        <v>0</v>
      </c>
      <c r="U1244" s="99">
        <f t="shared" si="1078"/>
        <v>4700</v>
      </c>
      <c r="V1244" s="143"/>
      <c r="W1244" s="143"/>
      <c r="X1244" s="143"/>
      <c r="Y1244" s="143"/>
      <c r="Z1244" s="143"/>
      <c r="AA1244" s="143"/>
      <c r="AB1244" s="143"/>
      <c r="AC1244" s="143"/>
    </row>
    <row r="1245" spans="2:29" s="54" customFormat="1" x14ac:dyDescent="0.25">
      <c r="B1245" s="83">
        <v>1204</v>
      </c>
      <c r="C1245" s="95" t="s">
        <v>7</v>
      </c>
      <c r="D1245" s="96" t="s">
        <v>348</v>
      </c>
      <c r="E1245" s="97" t="s">
        <v>517</v>
      </c>
      <c r="F1245" s="98" t="s">
        <v>531</v>
      </c>
      <c r="G1245" s="99"/>
      <c r="H1245" s="99"/>
      <c r="I1245" s="100"/>
      <c r="J1245" s="99"/>
      <c r="K1245" s="99"/>
      <c r="L1245" s="99"/>
      <c r="M1245" s="99"/>
      <c r="N1245" s="99">
        <f t="shared" si="1079"/>
        <v>0</v>
      </c>
      <c r="O1245" s="99"/>
      <c r="P1245" s="99">
        <v>10</v>
      </c>
      <c r="Q1245" s="143"/>
      <c r="R1245" s="99">
        <v>470</v>
      </c>
      <c r="S1245" s="99">
        <f t="shared" ref="S1245:S1249" si="1080">N1245*R1245</f>
        <v>0</v>
      </c>
      <c r="T1245" s="99">
        <f t="shared" ref="T1245:T1249" si="1081">O1245*R1245</f>
        <v>0</v>
      </c>
      <c r="U1245" s="99">
        <f t="shared" ref="U1245:U1249" si="1082">P1245*R1245</f>
        <v>4700</v>
      </c>
      <c r="V1245" s="143"/>
      <c r="W1245" s="143"/>
      <c r="X1245" s="143"/>
      <c r="Y1245" s="143"/>
      <c r="Z1245" s="143"/>
      <c r="AA1245" s="143"/>
      <c r="AB1245" s="143"/>
      <c r="AC1245" s="143"/>
    </row>
    <row r="1246" spans="2:29" s="54" customFormat="1" x14ac:dyDescent="0.25">
      <c r="B1246" s="83">
        <v>1205</v>
      </c>
      <c r="C1246" s="95" t="s">
        <v>23</v>
      </c>
      <c r="D1246" s="96" t="s">
        <v>756</v>
      </c>
      <c r="E1246" s="97" t="s">
        <v>117</v>
      </c>
      <c r="F1246" s="98" t="s">
        <v>122</v>
      </c>
      <c r="G1246" s="99"/>
      <c r="H1246" s="99"/>
      <c r="I1246" s="100"/>
      <c r="J1246" s="99"/>
      <c r="K1246" s="99"/>
      <c r="L1246" s="99"/>
      <c r="M1246" s="99"/>
      <c r="N1246" s="99">
        <f t="shared" si="1079"/>
        <v>0</v>
      </c>
      <c r="O1246" s="99"/>
      <c r="P1246" s="99">
        <v>34</v>
      </c>
      <c r="Q1246" s="143"/>
      <c r="R1246" s="99">
        <v>110</v>
      </c>
      <c r="S1246" s="99">
        <f t="shared" si="1080"/>
        <v>0</v>
      </c>
      <c r="T1246" s="99">
        <f t="shared" si="1081"/>
        <v>0</v>
      </c>
      <c r="U1246" s="99">
        <f t="shared" si="1082"/>
        <v>3740</v>
      </c>
      <c r="V1246" s="143"/>
      <c r="W1246" s="143"/>
      <c r="X1246" s="143"/>
      <c r="Y1246" s="143"/>
      <c r="Z1246" s="143"/>
      <c r="AA1246" s="143"/>
      <c r="AB1246" s="143"/>
      <c r="AC1246" s="143"/>
    </row>
    <row r="1247" spans="2:29" s="54" customFormat="1" x14ac:dyDescent="0.25">
      <c r="B1247" s="83">
        <v>1206</v>
      </c>
      <c r="C1247" s="95" t="s">
        <v>23</v>
      </c>
      <c r="D1247" s="96" t="s">
        <v>224</v>
      </c>
      <c r="E1247" s="97" t="s">
        <v>236</v>
      </c>
      <c r="F1247" s="98" t="s">
        <v>254</v>
      </c>
      <c r="G1247" s="99"/>
      <c r="H1247" s="99"/>
      <c r="I1247" s="100"/>
      <c r="J1247" s="99"/>
      <c r="K1247" s="99"/>
      <c r="L1247" s="99"/>
      <c r="M1247" s="99"/>
      <c r="N1247" s="99">
        <f t="shared" si="1079"/>
        <v>0</v>
      </c>
      <c r="O1247" s="99"/>
      <c r="P1247" s="99">
        <v>50</v>
      </c>
      <c r="Q1247" s="143"/>
      <c r="R1247" s="99">
        <v>125</v>
      </c>
      <c r="S1247" s="99">
        <f t="shared" si="1080"/>
        <v>0</v>
      </c>
      <c r="T1247" s="99">
        <f t="shared" si="1081"/>
        <v>0</v>
      </c>
      <c r="U1247" s="99">
        <f t="shared" si="1082"/>
        <v>6250</v>
      </c>
      <c r="V1247" s="143"/>
      <c r="W1247" s="143"/>
      <c r="X1247" s="143"/>
      <c r="Y1247" s="143"/>
      <c r="Z1247" s="143"/>
      <c r="AA1247" s="143"/>
      <c r="AB1247" s="143"/>
      <c r="AC1247" s="143"/>
    </row>
    <row r="1248" spans="2:29" s="54" customFormat="1" x14ac:dyDescent="0.25">
      <c r="B1248" s="83">
        <v>1207</v>
      </c>
      <c r="C1248" s="95" t="s">
        <v>23</v>
      </c>
      <c r="D1248" s="96" t="s">
        <v>224</v>
      </c>
      <c r="E1248" s="97" t="s">
        <v>236</v>
      </c>
      <c r="F1248" s="98" t="s">
        <v>652</v>
      </c>
      <c r="G1248" s="99"/>
      <c r="H1248" s="99"/>
      <c r="I1248" s="100"/>
      <c r="J1248" s="99"/>
      <c r="K1248" s="99"/>
      <c r="L1248" s="99"/>
      <c r="M1248" s="99"/>
      <c r="N1248" s="99">
        <f t="shared" si="1079"/>
        <v>0</v>
      </c>
      <c r="O1248" s="99"/>
      <c r="P1248" s="99">
        <v>25</v>
      </c>
      <c r="Q1248" s="143"/>
      <c r="R1248" s="99">
        <v>137</v>
      </c>
      <c r="S1248" s="99">
        <f t="shared" si="1080"/>
        <v>0</v>
      </c>
      <c r="T1248" s="99">
        <f t="shared" si="1081"/>
        <v>0</v>
      </c>
      <c r="U1248" s="99">
        <f t="shared" si="1082"/>
        <v>3425</v>
      </c>
      <c r="V1248" s="143"/>
      <c r="W1248" s="143"/>
      <c r="X1248" s="143"/>
      <c r="Y1248" s="143"/>
      <c r="Z1248" s="143"/>
      <c r="AA1248" s="143"/>
      <c r="AB1248" s="143"/>
      <c r="AC1248" s="143"/>
    </row>
    <row r="1249" spans="2:29" s="54" customFormat="1" x14ac:dyDescent="0.25">
      <c r="B1249" s="83">
        <v>1208</v>
      </c>
      <c r="C1249" s="95" t="s">
        <v>23</v>
      </c>
      <c r="D1249" s="96" t="s">
        <v>224</v>
      </c>
      <c r="E1249" s="97" t="s">
        <v>501</v>
      </c>
      <c r="F1249" s="98" t="s">
        <v>721</v>
      </c>
      <c r="G1249" s="99"/>
      <c r="H1249" s="99"/>
      <c r="I1249" s="100"/>
      <c r="J1249" s="99"/>
      <c r="K1249" s="99"/>
      <c r="L1249" s="99"/>
      <c r="M1249" s="99"/>
      <c r="N1249" s="99">
        <f t="shared" si="1079"/>
        <v>0</v>
      </c>
      <c r="O1249" s="99"/>
      <c r="P1249" s="99">
        <v>10</v>
      </c>
      <c r="Q1249" s="143"/>
      <c r="R1249" s="99">
        <v>330</v>
      </c>
      <c r="S1249" s="99">
        <f t="shared" si="1080"/>
        <v>0</v>
      </c>
      <c r="T1249" s="99">
        <f t="shared" si="1081"/>
        <v>0</v>
      </c>
      <c r="U1249" s="99">
        <f t="shared" si="1082"/>
        <v>3300</v>
      </c>
      <c r="V1249" s="143"/>
      <c r="W1249" s="143"/>
      <c r="X1249" s="143"/>
      <c r="Y1249" s="143"/>
      <c r="Z1249" s="143"/>
      <c r="AA1249" s="143"/>
      <c r="AB1249" s="143"/>
      <c r="AC1249" s="143"/>
    </row>
    <row r="1250" spans="2:29" s="54" customFormat="1" x14ac:dyDescent="0.25">
      <c r="B1250" s="83">
        <v>1209</v>
      </c>
      <c r="C1250" s="95" t="s">
        <v>23</v>
      </c>
      <c r="D1250" s="96"/>
      <c r="E1250" s="97"/>
      <c r="F1250" s="98"/>
      <c r="G1250" s="99"/>
      <c r="H1250" s="99"/>
      <c r="I1250" s="100"/>
      <c r="J1250" s="99"/>
      <c r="K1250" s="99"/>
      <c r="L1250" s="99"/>
      <c r="M1250" s="99"/>
      <c r="N1250" s="99">
        <f t="shared" si="1079"/>
        <v>0</v>
      </c>
      <c r="O1250" s="99"/>
      <c r="P1250" s="99">
        <v>34</v>
      </c>
      <c r="Q1250" s="143"/>
      <c r="R1250" s="99">
        <v>110</v>
      </c>
      <c r="S1250" s="99">
        <f t="shared" si="1076"/>
        <v>0</v>
      </c>
      <c r="T1250" s="99">
        <f t="shared" si="1077"/>
        <v>0</v>
      </c>
      <c r="U1250" s="99">
        <f t="shared" si="1078"/>
        <v>3740</v>
      </c>
      <c r="V1250" s="143"/>
      <c r="W1250" s="143"/>
      <c r="X1250" s="143"/>
      <c r="Y1250" s="143"/>
      <c r="Z1250" s="143"/>
      <c r="AA1250" s="143"/>
      <c r="AB1250" s="143"/>
      <c r="AC1250" s="143"/>
    </row>
    <row r="1251" spans="2:29" s="54" customFormat="1" x14ac:dyDescent="0.25">
      <c r="B1251" s="83">
        <v>1210</v>
      </c>
      <c r="C1251" s="95" t="s">
        <v>7</v>
      </c>
      <c r="D1251" s="96"/>
      <c r="E1251" s="97" t="s">
        <v>581</v>
      </c>
      <c r="F1251" s="98" t="s">
        <v>586</v>
      </c>
      <c r="G1251" s="99"/>
      <c r="H1251" s="99"/>
      <c r="I1251" s="100"/>
      <c r="J1251" s="99"/>
      <c r="K1251" s="99"/>
      <c r="L1251" s="99"/>
      <c r="M1251" s="99"/>
      <c r="N1251" s="99">
        <f t="shared" ref="N1251:N1254" si="1083">SUM(L1251+M1251)</f>
        <v>0</v>
      </c>
      <c r="O1251" s="99"/>
      <c r="P1251" s="99">
        <v>363</v>
      </c>
      <c r="Q1251" s="143"/>
      <c r="R1251" s="99">
        <v>59</v>
      </c>
      <c r="S1251" s="99">
        <f t="shared" ref="S1251:S1254" si="1084">N1251*R1251</f>
        <v>0</v>
      </c>
      <c r="T1251" s="99">
        <f t="shared" ref="T1251:T1254" si="1085">O1251*R1251</f>
        <v>0</v>
      </c>
      <c r="U1251" s="99">
        <f t="shared" ref="U1251:U1254" si="1086">P1251*R1251</f>
        <v>21417</v>
      </c>
      <c r="V1251" s="143"/>
      <c r="W1251" s="143"/>
      <c r="X1251" s="143"/>
      <c r="Y1251" s="143"/>
      <c r="Z1251" s="143"/>
      <c r="AA1251" s="143"/>
      <c r="AB1251" s="143"/>
      <c r="AC1251" s="143"/>
    </row>
    <row r="1252" spans="2:29" s="54" customFormat="1" x14ac:dyDescent="0.25">
      <c r="B1252" s="83">
        <v>1211</v>
      </c>
      <c r="C1252" s="95" t="s">
        <v>23</v>
      </c>
      <c r="D1252" s="96"/>
      <c r="E1252" s="97" t="s">
        <v>581</v>
      </c>
      <c r="F1252" s="98" t="s">
        <v>793</v>
      </c>
      <c r="G1252" s="99"/>
      <c r="H1252" s="99"/>
      <c r="I1252" s="100"/>
      <c r="J1252" s="99"/>
      <c r="K1252" s="99"/>
      <c r="L1252" s="99"/>
      <c r="M1252" s="99"/>
      <c r="N1252" s="99">
        <f t="shared" si="1083"/>
        <v>0</v>
      </c>
      <c r="O1252" s="99"/>
      <c r="P1252" s="99">
        <v>12</v>
      </c>
      <c r="Q1252" s="143"/>
      <c r="R1252" s="99">
        <v>2329</v>
      </c>
      <c r="S1252" s="99">
        <f t="shared" si="1084"/>
        <v>0</v>
      </c>
      <c r="T1252" s="99">
        <f t="shared" si="1085"/>
        <v>0</v>
      </c>
      <c r="U1252" s="99">
        <f t="shared" si="1086"/>
        <v>27948</v>
      </c>
      <c r="V1252" s="143"/>
      <c r="W1252" s="143"/>
      <c r="X1252" s="143"/>
      <c r="Y1252" s="143"/>
      <c r="Z1252" s="143"/>
      <c r="AA1252" s="143"/>
      <c r="AB1252" s="143"/>
      <c r="AC1252" s="143"/>
    </row>
    <row r="1253" spans="2:29" s="54" customFormat="1" x14ac:dyDescent="0.25">
      <c r="B1253" s="83">
        <v>1212</v>
      </c>
      <c r="C1253" s="95" t="s">
        <v>23</v>
      </c>
      <c r="D1253" s="96"/>
      <c r="E1253" s="97" t="s">
        <v>581</v>
      </c>
      <c r="F1253" s="98" t="s">
        <v>794</v>
      </c>
      <c r="G1253" s="99"/>
      <c r="H1253" s="99"/>
      <c r="I1253" s="100"/>
      <c r="J1253" s="99"/>
      <c r="K1253" s="99"/>
      <c r="L1253" s="99"/>
      <c r="M1253" s="99"/>
      <c r="N1253" s="99">
        <f t="shared" si="1083"/>
        <v>0</v>
      </c>
      <c r="O1253" s="99"/>
      <c r="P1253" s="99">
        <v>5</v>
      </c>
      <c r="Q1253" s="143"/>
      <c r="R1253" s="99">
        <v>1925</v>
      </c>
      <c r="S1253" s="99">
        <f t="shared" si="1084"/>
        <v>0</v>
      </c>
      <c r="T1253" s="99">
        <f t="shared" si="1085"/>
        <v>0</v>
      </c>
      <c r="U1253" s="99">
        <f t="shared" si="1086"/>
        <v>9625</v>
      </c>
      <c r="V1253" s="143"/>
      <c r="W1253" s="143"/>
      <c r="X1253" s="143"/>
      <c r="Y1253" s="143"/>
      <c r="Z1253" s="143"/>
      <c r="AA1253" s="143"/>
      <c r="AB1253" s="143"/>
      <c r="AC1253" s="143"/>
    </row>
    <row r="1254" spans="2:29" s="54" customFormat="1" x14ac:dyDescent="0.25">
      <c r="B1254" s="83">
        <v>1212</v>
      </c>
      <c r="C1254" s="95" t="s">
        <v>23</v>
      </c>
      <c r="D1254" s="96"/>
      <c r="E1254" s="97" t="s">
        <v>587</v>
      </c>
      <c r="F1254" s="142" t="s">
        <v>592</v>
      </c>
      <c r="G1254" s="99"/>
      <c r="H1254" s="99"/>
      <c r="I1254" s="100"/>
      <c r="J1254" s="99"/>
      <c r="K1254" s="99"/>
      <c r="L1254" s="99"/>
      <c r="M1254" s="99"/>
      <c r="N1254" s="99">
        <f t="shared" si="1083"/>
        <v>0</v>
      </c>
      <c r="O1254" s="99"/>
      <c r="P1254" s="99">
        <v>6</v>
      </c>
      <c r="Q1254" s="143"/>
      <c r="R1254" s="99">
        <v>4991</v>
      </c>
      <c r="S1254" s="99">
        <f t="shared" si="1084"/>
        <v>0</v>
      </c>
      <c r="T1254" s="99">
        <f t="shared" si="1085"/>
        <v>0</v>
      </c>
      <c r="U1254" s="99">
        <f t="shared" si="1086"/>
        <v>29946</v>
      </c>
      <c r="V1254" s="143"/>
      <c r="W1254" s="143"/>
      <c r="X1254" s="143"/>
      <c r="Y1254" s="143"/>
      <c r="Z1254" s="143"/>
      <c r="AA1254" s="143"/>
      <c r="AB1254" s="143"/>
      <c r="AC1254" s="143"/>
    </row>
    <row r="1256" spans="2:29" x14ac:dyDescent="0.25">
      <c r="G1256" s="41"/>
    </row>
    <row r="1257" spans="2:29" x14ac:dyDescent="0.25">
      <c r="F1257" s="2" t="s">
        <v>646</v>
      </c>
      <c r="G1257" s="42">
        <f t="shared" ref="G1257:O1257" si="1087">SUBTOTAL(9,G8:G1250)</f>
        <v>22034.84</v>
      </c>
      <c r="H1257" s="42">
        <f t="shared" si="1087"/>
        <v>20150.434000000001</v>
      </c>
      <c r="I1257" s="42">
        <f t="shared" si="1087"/>
        <v>21030.643999999997</v>
      </c>
      <c r="J1257" s="42">
        <f t="shared" si="1087"/>
        <v>24008.564000000006</v>
      </c>
      <c r="K1257" s="42">
        <f t="shared" si="1087"/>
        <v>0</v>
      </c>
      <c r="L1257" s="42">
        <f t="shared" ref="L1257:M1257" si="1088">SUBTOTAL(9,L8:L1250)</f>
        <v>0</v>
      </c>
      <c r="M1257" s="42">
        <f t="shared" si="1088"/>
        <v>0</v>
      </c>
      <c r="N1257" s="42">
        <f t="shared" si="1087"/>
        <v>0</v>
      </c>
      <c r="O1257" s="42">
        <f t="shared" si="1087"/>
        <v>35431.779000000002</v>
      </c>
      <c r="P1257" s="42">
        <f>SUBTOTAL(9,P8:P1254)</f>
        <v>32352.420999999998</v>
      </c>
      <c r="R1257" s="42">
        <f t="shared" ref="R1257:U1257" si="1089">SUBTOTAL(9,R8:R1250)</f>
        <v>347656.05573841475</v>
      </c>
      <c r="S1257" s="42">
        <f t="shared" si="1089"/>
        <v>0</v>
      </c>
      <c r="T1257" s="42">
        <f t="shared" si="1089"/>
        <v>3425894.0393047626</v>
      </c>
      <c r="U1257" s="42">
        <f t="shared" si="1089"/>
        <v>3365379.0027489667</v>
      </c>
    </row>
    <row r="1258" spans="2:29" x14ac:dyDescent="0.25">
      <c r="P1258" s="54">
        <f>P1257/O1257</f>
        <v>0.91309050555999449</v>
      </c>
      <c r="U1258" s="54">
        <f>U1257/T1257</f>
        <v>0.98233598708497227</v>
      </c>
    </row>
    <row r="1259" spans="2:29" x14ac:dyDescent="0.25">
      <c r="J1259" s="1" t="s">
        <v>697</v>
      </c>
      <c r="K1259" s="108">
        <v>4104</v>
      </c>
      <c r="L1259" s="108">
        <v>4104</v>
      </c>
      <c r="M1259" s="108"/>
      <c r="N1259" s="108"/>
      <c r="O1259" s="108"/>
      <c r="U1259" s="109"/>
    </row>
  </sheetData>
  <autoFilter ref="B6:P1254" xr:uid="{00000000-0009-0000-0000-000000000000}">
    <sortState ref="B9:N1088">
      <sortCondition ref="B6"/>
    </sortState>
  </autoFilter>
  <mergeCells count="7">
    <mergeCell ref="B2:N3"/>
    <mergeCell ref="O2:P3"/>
    <mergeCell ref="F6:F7"/>
    <mergeCell ref="E6:E7"/>
    <mergeCell ref="D6:D7"/>
    <mergeCell ref="B6:B7"/>
    <mergeCell ref="C6:C7"/>
  </mergeCells>
  <conditionalFormatting sqref="Q15:Q52 Q1111:Q1113 Q813:Q843 Q710:Q712 Q1115:Q1117 Q1090:Q1098 Q732:Q737 Q1120:Q1126 Q1129:Q1131 Q1133:Q1156 Q1088 Q729:Q730 Q1158:Q1165 Q845:Q868 Q739:Q811 Q870:Q925 Q1033:Q1035 Q1031 Q1028 Q1037:Q1059 Q359:Q708 Q247:Q357 Q716:Q718 Q1104:Q1109 Q219:Q243 Q179:Q217 Q1076:Q1086 Q927:Q1006 Q720:Q721 Q1100:Q1101 Q54 Q56:Q177 Q1061:Q1074 Q245 Q1010:Q1026">
    <cfRule type="cellIs" dxfId="97" priority="49" operator="lessThan">
      <formula>0</formula>
    </cfRule>
  </conditionalFormatting>
  <conditionalFormatting sqref="Q1110">
    <cfRule type="cellIs" dxfId="96" priority="48" operator="lessThan">
      <formula>0</formula>
    </cfRule>
  </conditionalFormatting>
  <conditionalFormatting sqref="Q812">
    <cfRule type="cellIs" dxfId="95" priority="47" operator="lessThan">
      <formula>0</formula>
    </cfRule>
  </conditionalFormatting>
  <conditionalFormatting sqref="Q709">
    <cfRule type="cellIs" dxfId="94" priority="46" operator="lessThan">
      <formula>0</formula>
    </cfRule>
  </conditionalFormatting>
  <conditionalFormatting sqref="Q1114">
    <cfRule type="cellIs" dxfId="93" priority="45" operator="lessThan">
      <formula>0</formula>
    </cfRule>
  </conditionalFormatting>
  <conditionalFormatting sqref="Q1089">
    <cfRule type="cellIs" dxfId="92" priority="44" operator="lessThan">
      <formula>0</formula>
    </cfRule>
  </conditionalFormatting>
  <conditionalFormatting sqref="Q731">
    <cfRule type="cellIs" dxfId="91" priority="43" operator="lessThan">
      <formula>0</formula>
    </cfRule>
  </conditionalFormatting>
  <conditionalFormatting sqref="Q1119">
    <cfRule type="cellIs" dxfId="90" priority="42" operator="lessThan">
      <formula>0</formula>
    </cfRule>
  </conditionalFormatting>
  <conditionalFormatting sqref="Q1118">
    <cfRule type="cellIs" dxfId="89" priority="41" operator="lessThan">
      <formula>0</formula>
    </cfRule>
  </conditionalFormatting>
  <conditionalFormatting sqref="Q1128">
    <cfRule type="cellIs" dxfId="88" priority="40" operator="lessThan">
      <formula>0</formula>
    </cfRule>
  </conditionalFormatting>
  <conditionalFormatting sqref="Q1127">
    <cfRule type="cellIs" dxfId="87" priority="39" operator="lessThan">
      <formula>0</formula>
    </cfRule>
  </conditionalFormatting>
  <conditionalFormatting sqref="Q1132">
    <cfRule type="cellIs" dxfId="86" priority="38" operator="lessThan">
      <formula>0</formula>
    </cfRule>
  </conditionalFormatting>
  <conditionalFormatting sqref="Q1087">
    <cfRule type="cellIs" dxfId="85" priority="37" operator="lessThan">
      <formula>0</formula>
    </cfRule>
  </conditionalFormatting>
  <conditionalFormatting sqref="Q724">
    <cfRule type="cellIs" dxfId="84" priority="36" operator="lessThan">
      <formula>0</formula>
    </cfRule>
  </conditionalFormatting>
  <conditionalFormatting sqref="Q728">
    <cfRule type="cellIs" dxfId="83" priority="35" operator="lessThan">
      <formula>0</formula>
    </cfRule>
  </conditionalFormatting>
  <conditionalFormatting sqref="Q726">
    <cfRule type="cellIs" dxfId="82" priority="34" operator="lessThan">
      <formula>0</formula>
    </cfRule>
  </conditionalFormatting>
  <conditionalFormatting sqref="Q1157">
    <cfRule type="cellIs" dxfId="81" priority="33" operator="lessThan">
      <formula>0</formula>
    </cfRule>
  </conditionalFormatting>
  <conditionalFormatting sqref="Q844">
    <cfRule type="cellIs" dxfId="80" priority="32" operator="lessThan">
      <formula>0</formula>
    </cfRule>
  </conditionalFormatting>
  <conditionalFormatting sqref="Q738">
    <cfRule type="cellIs" dxfId="79" priority="31" operator="lessThan">
      <formula>0</formula>
    </cfRule>
  </conditionalFormatting>
  <conditionalFormatting sqref="Q869">
    <cfRule type="cellIs" dxfId="78" priority="30" operator="lessThan">
      <formula>0</formula>
    </cfRule>
  </conditionalFormatting>
  <conditionalFormatting sqref="Q725">
    <cfRule type="cellIs" dxfId="77" priority="29" operator="lessThan">
      <formula>0</formula>
    </cfRule>
  </conditionalFormatting>
  <conditionalFormatting sqref="Q1032">
    <cfRule type="cellIs" dxfId="76" priority="28" operator="lessThan">
      <formula>0</formula>
    </cfRule>
  </conditionalFormatting>
  <conditionalFormatting sqref="Q1030">
    <cfRule type="cellIs" dxfId="75" priority="27" operator="lessThan">
      <formula>0</formula>
    </cfRule>
  </conditionalFormatting>
  <conditionalFormatting sqref="Q1029">
    <cfRule type="cellIs" dxfId="74" priority="26" operator="lessThan">
      <formula>0</formula>
    </cfRule>
  </conditionalFormatting>
  <conditionalFormatting sqref="Q1027">
    <cfRule type="cellIs" dxfId="73" priority="25" operator="lessThan">
      <formula>0</formula>
    </cfRule>
  </conditionalFormatting>
  <conditionalFormatting sqref="Q1036">
    <cfRule type="cellIs" dxfId="72" priority="24" operator="lessThan">
      <formula>0</formula>
    </cfRule>
  </conditionalFormatting>
  <conditionalFormatting sqref="Q358">
    <cfRule type="cellIs" dxfId="71" priority="23" operator="lessThan">
      <formula>0</formula>
    </cfRule>
  </conditionalFormatting>
  <conditionalFormatting sqref="Q246">
    <cfRule type="cellIs" dxfId="70" priority="22" operator="lessThan">
      <formula>0</formula>
    </cfRule>
  </conditionalFormatting>
  <conditionalFormatting sqref="Q722">
    <cfRule type="cellIs" dxfId="69" priority="21" operator="lessThan">
      <formula>0</formula>
    </cfRule>
  </conditionalFormatting>
  <conditionalFormatting sqref="Q723">
    <cfRule type="cellIs" dxfId="68" priority="20" operator="lessThan">
      <formula>0</formula>
    </cfRule>
  </conditionalFormatting>
  <conditionalFormatting sqref="Q713">
    <cfRule type="cellIs" dxfId="67" priority="19" operator="lessThan">
      <formula>0</formula>
    </cfRule>
  </conditionalFormatting>
  <conditionalFormatting sqref="Q715">
    <cfRule type="cellIs" dxfId="66" priority="18" operator="lessThan">
      <formula>0</formula>
    </cfRule>
  </conditionalFormatting>
  <conditionalFormatting sqref="Q714">
    <cfRule type="cellIs" dxfId="65" priority="17" operator="lessThan">
      <formula>0</formula>
    </cfRule>
  </conditionalFormatting>
  <conditionalFormatting sqref="Q1102">
    <cfRule type="cellIs" dxfId="64" priority="16" operator="lessThan">
      <formula>0</formula>
    </cfRule>
  </conditionalFormatting>
  <conditionalFormatting sqref="Q218">
    <cfRule type="cellIs" dxfId="63" priority="15" operator="lessThan">
      <formula>0</formula>
    </cfRule>
  </conditionalFormatting>
  <conditionalFormatting sqref="Q178">
    <cfRule type="cellIs" dxfId="62" priority="14" operator="lessThan">
      <formula>0</formula>
    </cfRule>
  </conditionalFormatting>
  <conditionalFormatting sqref="Q1075">
    <cfRule type="cellIs" dxfId="61" priority="13" operator="lessThan">
      <formula>0</formula>
    </cfRule>
  </conditionalFormatting>
  <conditionalFormatting sqref="Q926">
    <cfRule type="cellIs" dxfId="60" priority="12" operator="lessThan">
      <formula>0</formula>
    </cfRule>
  </conditionalFormatting>
  <conditionalFormatting sqref="Q1103">
    <cfRule type="cellIs" dxfId="59" priority="11" operator="lessThan">
      <formula>0</formula>
    </cfRule>
  </conditionalFormatting>
  <conditionalFormatting sqref="Q727">
    <cfRule type="cellIs" dxfId="58" priority="10" operator="lessThan">
      <formula>0</formula>
    </cfRule>
  </conditionalFormatting>
  <conditionalFormatting sqref="Q719">
    <cfRule type="cellIs" dxfId="57" priority="9" operator="lessThan">
      <formula>0</formula>
    </cfRule>
  </conditionalFormatting>
  <conditionalFormatting sqref="Q1099">
    <cfRule type="cellIs" dxfId="56" priority="8" operator="lessThan">
      <formula>0</formula>
    </cfRule>
  </conditionalFormatting>
  <conditionalFormatting sqref="Q53">
    <cfRule type="cellIs" dxfId="55" priority="7" operator="lessThan">
      <formula>0</formula>
    </cfRule>
  </conditionalFormatting>
  <conditionalFormatting sqref="Q55">
    <cfRule type="cellIs" dxfId="54" priority="6" operator="lessThan">
      <formula>0</formula>
    </cfRule>
  </conditionalFormatting>
  <conditionalFormatting sqref="Q1060">
    <cfRule type="cellIs" dxfId="53" priority="5" operator="lessThan">
      <formula>0</formula>
    </cfRule>
  </conditionalFormatting>
  <conditionalFormatting sqref="Q244">
    <cfRule type="cellIs" dxfId="52" priority="4" operator="lessThan">
      <formula>0</formula>
    </cfRule>
  </conditionalFormatting>
  <conditionalFormatting sqref="Q1007">
    <cfRule type="cellIs" dxfId="51" priority="3" operator="lessThan">
      <formula>0</formula>
    </cfRule>
  </conditionalFormatting>
  <conditionalFormatting sqref="Q1009">
    <cfRule type="cellIs" dxfId="50" priority="2" operator="lessThan">
      <formula>0</formula>
    </cfRule>
  </conditionalFormatting>
  <conditionalFormatting sqref="Q1008">
    <cfRule type="cellIs" dxfId="49" priority="1" operator="lessThan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B1:U1258"/>
  <sheetViews>
    <sheetView zoomScale="80" zoomScaleNormal="80" workbookViewId="0">
      <pane xSplit="1" ySplit="7" topLeftCell="B16" activePane="bottomRight" state="frozen"/>
      <selection pane="topRight" activeCell="B1" sqref="B1"/>
      <selection pane="bottomLeft" activeCell="A8" sqref="A8"/>
      <selection pane="bottomRight" activeCell="K43" sqref="K43"/>
    </sheetView>
  </sheetViews>
  <sheetFormatPr defaultRowHeight="15" x14ac:dyDescent="0.25"/>
  <cols>
    <col min="1" max="3" width="9.140625" style="54"/>
    <col min="4" max="4" width="13.7109375" style="54" customWidth="1"/>
    <col min="5" max="5" width="12" style="54" customWidth="1"/>
    <col min="6" max="6" width="22.42578125" style="54" customWidth="1"/>
    <col min="7" max="10" width="11.28515625" style="54" customWidth="1"/>
    <col min="11" max="11" width="12.42578125" style="54" customWidth="1"/>
    <col min="12" max="12" width="11.28515625" style="54" customWidth="1"/>
    <col min="13" max="13" width="12.5703125" style="54" customWidth="1"/>
    <col min="14" max="14" width="11.28515625" style="54" customWidth="1"/>
    <col min="15" max="15" width="12.85546875" style="54" customWidth="1"/>
    <col min="16" max="16" width="8" style="54" hidden="1" customWidth="1"/>
    <col min="17" max="20" width="13" style="54" hidden="1" customWidth="1"/>
    <col min="21" max="21" width="0" style="54" hidden="1" customWidth="1"/>
    <col min="22" max="16384" width="9.140625" style="54"/>
  </cols>
  <sheetData>
    <row r="1" spans="2:21" ht="15" customHeight="1" thickBot="1" x14ac:dyDescent="0.3"/>
    <row r="2" spans="2:21" ht="15" customHeight="1" x14ac:dyDescent="0.25">
      <c r="B2" s="151" t="s">
        <v>696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3"/>
      <c r="N2" s="157" t="s">
        <v>0</v>
      </c>
      <c r="O2" s="158"/>
    </row>
    <row r="3" spans="2:21" ht="15" customHeight="1" thickBot="1" x14ac:dyDescent="0.3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6"/>
      <c r="N3" s="159"/>
      <c r="O3" s="160"/>
      <c r="Q3" s="2" t="s">
        <v>715</v>
      </c>
    </row>
    <row r="4" spans="2:21" ht="15" customHeight="1" x14ac:dyDescent="0.25">
      <c r="K4" s="136" t="s">
        <v>783</v>
      </c>
      <c r="L4" s="136" t="s">
        <v>784</v>
      </c>
    </row>
    <row r="5" spans="2:21" x14ac:dyDescent="0.25">
      <c r="B5" s="17"/>
      <c r="D5" s="18" t="s">
        <v>1</v>
      </c>
      <c r="E5" s="18"/>
      <c r="F5" s="18"/>
      <c r="G5" s="18">
        <v>2013</v>
      </c>
      <c r="H5" s="18">
        <v>2014</v>
      </c>
      <c r="I5" s="17">
        <v>2015</v>
      </c>
      <c r="J5" s="17">
        <v>2016</v>
      </c>
      <c r="K5" s="138" t="s">
        <v>661</v>
      </c>
      <c r="L5" s="17" t="s">
        <v>661</v>
      </c>
      <c r="M5" s="17" t="s">
        <v>661</v>
      </c>
      <c r="N5" s="17" t="s">
        <v>663</v>
      </c>
      <c r="O5" s="17" t="s">
        <v>662</v>
      </c>
      <c r="R5" s="122">
        <v>2017</v>
      </c>
      <c r="S5" s="123" t="s">
        <v>663</v>
      </c>
      <c r="T5" s="122" t="s">
        <v>662</v>
      </c>
    </row>
    <row r="6" spans="2:21" x14ac:dyDescent="0.25">
      <c r="B6" s="167" t="s">
        <v>2</v>
      </c>
      <c r="C6" s="165" t="s">
        <v>3</v>
      </c>
      <c r="D6" s="165" t="s">
        <v>4</v>
      </c>
      <c r="E6" s="163" t="s">
        <v>5</v>
      </c>
      <c r="F6" s="161" t="s">
        <v>6</v>
      </c>
      <c r="G6" s="29">
        <v>2013</v>
      </c>
      <c r="H6" s="29">
        <v>2014</v>
      </c>
      <c r="I6" s="29">
        <v>2015</v>
      </c>
      <c r="J6" s="29">
        <v>2016</v>
      </c>
      <c r="K6" s="139" t="s">
        <v>643</v>
      </c>
      <c r="L6" s="137" t="s">
        <v>762</v>
      </c>
      <c r="M6" s="29" t="s">
        <v>761</v>
      </c>
      <c r="N6" s="29" t="s">
        <v>644</v>
      </c>
      <c r="O6" s="29" t="s">
        <v>644</v>
      </c>
      <c r="Q6" s="29" t="s">
        <v>655</v>
      </c>
      <c r="R6" s="29" t="s">
        <v>657</v>
      </c>
      <c r="S6" s="29" t="s">
        <v>657</v>
      </c>
      <c r="T6" s="29" t="s">
        <v>657</v>
      </c>
    </row>
    <row r="7" spans="2:21" ht="22.5" hidden="1" x14ac:dyDescent="0.25">
      <c r="B7" s="168"/>
      <c r="C7" s="166"/>
      <c r="D7" s="166"/>
      <c r="E7" s="164"/>
      <c r="F7" s="162"/>
      <c r="G7" s="29" t="s">
        <v>781</v>
      </c>
      <c r="H7" s="29" t="s">
        <v>782</v>
      </c>
      <c r="I7" s="29" t="s">
        <v>782</v>
      </c>
      <c r="J7" s="29" t="s">
        <v>782</v>
      </c>
      <c r="K7" s="29" t="s">
        <v>782</v>
      </c>
      <c r="L7" s="29" t="s">
        <v>782</v>
      </c>
      <c r="M7" s="29" t="s">
        <v>782</v>
      </c>
      <c r="N7" s="29" t="s">
        <v>782</v>
      </c>
      <c r="O7" s="29" t="s">
        <v>782</v>
      </c>
      <c r="Q7" s="29" t="s">
        <v>681</v>
      </c>
      <c r="R7" s="29" t="s">
        <v>682</v>
      </c>
      <c r="S7" s="29" t="s">
        <v>683</v>
      </c>
      <c r="T7" s="29" t="s">
        <v>656</v>
      </c>
    </row>
    <row r="8" spans="2:21" hidden="1" x14ac:dyDescent="0.25">
      <c r="B8" s="83">
        <v>1</v>
      </c>
      <c r="C8" s="65" t="s">
        <v>7</v>
      </c>
      <c r="D8" s="66" t="s">
        <v>8</v>
      </c>
      <c r="E8" s="67" t="s">
        <v>9</v>
      </c>
      <c r="F8" s="68" t="s">
        <v>10</v>
      </c>
      <c r="G8" s="89"/>
      <c r="H8" s="89"/>
      <c r="I8" s="93"/>
      <c r="J8" s="89"/>
      <c r="K8" s="89"/>
      <c r="L8" s="89"/>
      <c r="M8" s="89">
        <v>0</v>
      </c>
      <c r="N8" s="89"/>
      <c r="O8" s="89">
        <v>0</v>
      </c>
      <c r="Q8" s="89">
        <v>0</v>
      </c>
      <c r="R8" s="89">
        <f t="shared" ref="R8:R49" si="0">M8*Q8</f>
        <v>0</v>
      </c>
      <c r="S8" s="89">
        <f t="shared" ref="S8:S49" si="1">N8*Q8</f>
        <v>0</v>
      </c>
      <c r="T8" s="89">
        <f t="shared" ref="T8:T49" si="2">O8*Q8</f>
        <v>0</v>
      </c>
    </row>
    <row r="9" spans="2:21" ht="23.25" hidden="1" x14ac:dyDescent="0.25">
      <c r="B9" s="83">
        <v>2</v>
      </c>
      <c r="C9" s="65" t="s">
        <v>7</v>
      </c>
      <c r="D9" s="69" t="s">
        <v>11</v>
      </c>
      <c r="E9" s="67" t="s">
        <v>9</v>
      </c>
      <c r="F9" s="68" t="s">
        <v>12</v>
      </c>
      <c r="G9" s="89"/>
      <c r="H9" s="89"/>
      <c r="I9" s="93"/>
      <c r="J9" s="89"/>
      <c r="K9" s="89"/>
      <c r="L9" s="89"/>
      <c r="M9" s="89">
        <v>0</v>
      </c>
      <c r="N9" s="89"/>
      <c r="O9" s="89">
        <v>0</v>
      </c>
      <c r="Q9" s="89">
        <v>0</v>
      </c>
      <c r="R9" s="89">
        <f t="shared" si="0"/>
        <v>0</v>
      </c>
      <c r="S9" s="89">
        <f t="shared" si="1"/>
        <v>0</v>
      </c>
      <c r="T9" s="89">
        <f t="shared" si="2"/>
        <v>0</v>
      </c>
    </row>
    <row r="10" spans="2:21" ht="23.25" hidden="1" x14ac:dyDescent="0.25">
      <c r="B10" s="83">
        <v>3</v>
      </c>
      <c r="C10" s="59" t="s">
        <v>7</v>
      </c>
      <c r="D10" s="60" t="s">
        <v>13</v>
      </c>
      <c r="E10" s="55" t="s">
        <v>9</v>
      </c>
      <c r="F10" s="57" t="s">
        <v>12</v>
      </c>
      <c r="G10" s="88"/>
      <c r="H10" s="88"/>
      <c r="I10" s="92"/>
      <c r="J10" s="88"/>
      <c r="K10" s="88"/>
      <c r="L10" s="88"/>
      <c r="M10" s="88">
        <f>SUM(K10+L10)</f>
        <v>0</v>
      </c>
      <c r="N10" s="88"/>
      <c r="O10" s="88">
        <v>0</v>
      </c>
      <c r="Q10" s="88">
        <v>0</v>
      </c>
      <c r="R10" s="88">
        <f t="shared" si="0"/>
        <v>0</v>
      </c>
      <c r="S10" s="88">
        <f t="shared" si="1"/>
        <v>0</v>
      </c>
      <c r="T10" s="88">
        <f t="shared" si="2"/>
        <v>0</v>
      </c>
    </row>
    <row r="11" spans="2:21" hidden="1" x14ac:dyDescent="0.25">
      <c r="B11" s="83">
        <v>4</v>
      </c>
      <c r="C11" s="65" t="s">
        <v>7</v>
      </c>
      <c r="D11" s="66" t="s">
        <v>14</v>
      </c>
      <c r="E11" s="67" t="s">
        <v>15</v>
      </c>
      <c r="F11" s="68" t="s">
        <v>16</v>
      </c>
      <c r="G11" s="89"/>
      <c r="H11" s="89"/>
      <c r="I11" s="93"/>
      <c r="J11" s="89"/>
      <c r="K11" s="89"/>
      <c r="L11" s="89"/>
      <c r="M11" s="89">
        <v>0</v>
      </c>
      <c r="N11" s="89"/>
      <c r="O11" s="89">
        <v>0</v>
      </c>
      <c r="Q11" s="89">
        <v>0</v>
      </c>
      <c r="R11" s="89">
        <f t="shared" si="0"/>
        <v>0</v>
      </c>
      <c r="S11" s="89">
        <f t="shared" si="1"/>
        <v>0</v>
      </c>
      <c r="T11" s="89">
        <f t="shared" si="2"/>
        <v>0</v>
      </c>
    </row>
    <row r="12" spans="2:21" hidden="1" x14ac:dyDescent="0.25">
      <c r="B12" s="83">
        <v>5</v>
      </c>
      <c r="C12" s="59" t="s">
        <v>17</v>
      </c>
      <c r="D12" s="61" t="s">
        <v>18</v>
      </c>
      <c r="E12" s="55" t="s">
        <v>19</v>
      </c>
      <c r="F12" s="58" t="s">
        <v>20</v>
      </c>
      <c r="G12" s="88"/>
      <c r="H12" s="88"/>
      <c r="I12" s="92"/>
      <c r="J12" s="88"/>
      <c r="K12" s="88"/>
      <c r="L12" s="88"/>
      <c r="M12" s="88">
        <f>SUM(K12+L12)</f>
        <v>0</v>
      </c>
      <c r="N12" s="88"/>
      <c r="O12" s="88">
        <v>0</v>
      </c>
      <c r="Q12" s="88">
        <v>0</v>
      </c>
      <c r="R12" s="88">
        <f t="shared" si="0"/>
        <v>0</v>
      </c>
      <c r="S12" s="88">
        <f t="shared" si="1"/>
        <v>0</v>
      </c>
      <c r="T12" s="88">
        <f t="shared" si="2"/>
        <v>0</v>
      </c>
    </row>
    <row r="13" spans="2:21" hidden="1" x14ac:dyDescent="0.25">
      <c r="B13" s="83">
        <v>6</v>
      </c>
      <c r="C13" s="65" t="s">
        <v>17</v>
      </c>
      <c r="D13" s="66" t="s">
        <v>21</v>
      </c>
      <c r="E13" s="67" t="s">
        <v>19</v>
      </c>
      <c r="F13" s="70" t="s">
        <v>20</v>
      </c>
      <c r="G13" s="89"/>
      <c r="H13" s="89"/>
      <c r="I13" s="93"/>
      <c r="J13" s="89"/>
      <c r="K13" s="89"/>
      <c r="L13" s="89"/>
      <c r="M13" s="89">
        <v>0</v>
      </c>
      <c r="N13" s="89"/>
      <c r="O13" s="89">
        <v>0</v>
      </c>
      <c r="Q13" s="89">
        <v>0</v>
      </c>
      <c r="R13" s="89">
        <f t="shared" si="0"/>
        <v>0</v>
      </c>
      <c r="S13" s="89">
        <f t="shared" si="1"/>
        <v>0</v>
      </c>
      <c r="T13" s="89">
        <f t="shared" si="2"/>
        <v>0</v>
      </c>
    </row>
    <row r="14" spans="2:21" hidden="1" x14ac:dyDescent="0.25">
      <c r="B14" s="83">
        <v>7</v>
      </c>
      <c r="C14" s="59" t="s">
        <v>7</v>
      </c>
      <c r="D14" s="61" t="s">
        <v>22</v>
      </c>
      <c r="E14" s="55" t="s">
        <v>19</v>
      </c>
      <c r="F14" s="58" t="s">
        <v>20</v>
      </c>
      <c r="G14" s="88"/>
      <c r="H14" s="88"/>
      <c r="I14" s="92"/>
      <c r="J14" s="88"/>
      <c r="K14" s="88">
        <v>2800</v>
      </c>
      <c r="L14" s="88"/>
      <c r="M14" s="88">
        <f t="shared" ref="M14:M17" si="3">SUM(K14+L14)</f>
        <v>2800</v>
      </c>
      <c r="N14" s="88"/>
      <c r="O14" s="88">
        <v>0</v>
      </c>
      <c r="Q14" s="88">
        <v>28</v>
      </c>
      <c r="R14" s="88">
        <f t="shared" si="0"/>
        <v>78400</v>
      </c>
      <c r="S14" s="88">
        <f t="shared" si="1"/>
        <v>0</v>
      </c>
      <c r="T14" s="88">
        <f t="shared" si="2"/>
        <v>0</v>
      </c>
      <c r="U14" s="54" t="s">
        <v>729</v>
      </c>
    </row>
    <row r="15" spans="2:21" hidden="1" x14ac:dyDescent="0.25">
      <c r="B15" s="83">
        <v>8</v>
      </c>
      <c r="C15" s="59" t="s">
        <v>17</v>
      </c>
      <c r="D15" s="61" t="s">
        <v>24</v>
      </c>
      <c r="E15" s="55" t="s">
        <v>25</v>
      </c>
      <c r="F15" s="57" t="s">
        <v>26</v>
      </c>
      <c r="G15" s="88"/>
      <c r="H15" s="88"/>
      <c r="I15" s="92"/>
      <c r="J15" s="88"/>
      <c r="K15" s="88">
        <v>1014</v>
      </c>
      <c r="L15" s="88"/>
      <c r="M15" s="88">
        <f t="shared" si="3"/>
        <v>1014</v>
      </c>
      <c r="N15" s="88"/>
      <c r="O15" s="88">
        <v>1014</v>
      </c>
      <c r="P15" s="41">
        <f>M15-N15</f>
        <v>1014</v>
      </c>
      <c r="Q15" s="88">
        <v>507</v>
      </c>
      <c r="R15" s="88">
        <f t="shared" si="0"/>
        <v>514098</v>
      </c>
      <c r="S15" s="88">
        <f t="shared" si="1"/>
        <v>0</v>
      </c>
      <c r="T15" s="88">
        <f t="shared" si="2"/>
        <v>514098</v>
      </c>
    </row>
    <row r="16" spans="2:21" x14ac:dyDescent="0.25">
      <c r="B16" s="83">
        <v>9</v>
      </c>
      <c r="C16" s="59" t="s">
        <v>23</v>
      </c>
      <c r="D16" s="61" t="s">
        <v>27</v>
      </c>
      <c r="E16" s="55" t="s">
        <v>25</v>
      </c>
      <c r="F16" s="57" t="s">
        <v>28</v>
      </c>
      <c r="G16" s="88"/>
      <c r="H16" s="88"/>
      <c r="I16" s="92"/>
      <c r="J16" s="88"/>
      <c r="K16" s="88">
        <v>2900</v>
      </c>
      <c r="L16" s="88"/>
      <c r="M16" s="88">
        <f t="shared" si="3"/>
        <v>2900</v>
      </c>
      <c r="N16" s="88"/>
      <c r="O16" s="88">
        <v>0</v>
      </c>
      <c r="P16" s="41">
        <f t="shared" ref="P16:P17" si="4">M16-N16</f>
        <v>2900</v>
      </c>
      <c r="Q16" s="88">
        <v>580</v>
      </c>
      <c r="R16" s="88">
        <f t="shared" si="0"/>
        <v>1682000</v>
      </c>
      <c r="S16" s="88">
        <f t="shared" si="1"/>
        <v>0</v>
      </c>
      <c r="T16" s="88">
        <f t="shared" si="2"/>
        <v>0</v>
      </c>
      <c r="U16" s="54" t="s">
        <v>727</v>
      </c>
    </row>
    <row r="17" spans="2:21" x14ac:dyDescent="0.25">
      <c r="B17" s="83">
        <v>10</v>
      </c>
      <c r="C17" s="59" t="s">
        <v>23</v>
      </c>
      <c r="D17" s="61" t="s">
        <v>27</v>
      </c>
      <c r="E17" s="55" t="s">
        <v>25</v>
      </c>
      <c r="F17" s="44" t="s">
        <v>29</v>
      </c>
      <c r="G17" s="88"/>
      <c r="H17" s="88"/>
      <c r="I17" s="92"/>
      <c r="J17" s="88"/>
      <c r="K17" s="88">
        <v>10200</v>
      </c>
      <c r="L17" s="88"/>
      <c r="M17" s="88">
        <f t="shared" si="3"/>
        <v>10200</v>
      </c>
      <c r="N17" s="88"/>
      <c r="O17" s="88">
        <v>20400</v>
      </c>
      <c r="P17" s="41">
        <f t="shared" si="4"/>
        <v>10200</v>
      </c>
      <c r="Q17" s="88">
        <v>408</v>
      </c>
      <c r="R17" s="88">
        <f t="shared" si="0"/>
        <v>4161600</v>
      </c>
      <c r="S17" s="88">
        <f t="shared" si="1"/>
        <v>0</v>
      </c>
      <c r="T17" s="88">
        <f t="shared" si="2"/>
        <v>8323200</v>
      </c>
      <c r="U17" s="54" t="s">
        <v>727</v>
      </c>
    </row>
    <row r="18" spans="2:21" hidden="1" x14ac:dyDescent="0.25">
      <c r="B18" s="83">
        <v>11</v>
      </c>
      <c r="C18" s="110" t="s">
        <v>17</v>
      </c>
      <c r="D18" s="111" t="s">
        <v>30</v>
      </c>
      <c r="E18" s="112" t="s">
        <v>25</v>
      </c>
      <c r="F18" s="113" t="s">
        <v>31</v>
      </c>
      <c r="G18" s="101"/>
      <c r="H18" s="101"/>
      <c r="I18" s="114"/>
      <c r="J18" s="101"/>
      <c r="K18" s="101">
        <v>750</v>
      </c>
      <c r="L18" s="101"/>
      <c r="M18" s="101">
        <f>SUM(K18+L18)</f>
        <v>750</v>
      </c>
      <c r="N18" s="101"/>
      <c r="O18" s="101">
        <v>1500</v>
      </c>
      <c r="P18" s="115"/>
      <c r="Q18" s="101">
        <v>750</v>
      </c>
      <c r="R18" s="101">
        <f t="shared" si="0"/>
        <v>562500</v>
      </c>
      <c r="S18" s="101">
        <f t="shared" si="1"/>
        <v>0</v>
      </c>
      <c r="T18" s="101">
        <f t="shared" si="2"/>
        <v>1125000</v>
      </c>
    </row>
    <row r="19" spans="2:21" x14ac:dyDescent="0.25">
      <c r="B19" s="83">
        <v>12</v>
      </c>
      <c r="C19" s="65" t="s">
        <v>23</v>
      </c>
      <c r="D19" s="66" t="s">
        <v>32</v>
      </c>
      <c r="E19" s="67" t="s">
        <v>25</v>
      </c>
      <c r="F19" s="68" t="s">
        <v>33</v>
      </c>
      <c r="G19" s="89"/>
      <c r="H19" s="89"/>
      <c r="I19" s="93"/>
      <c r="J19" s="89"/>
      <c r="K19" s="89"/>
      <c r="L19" s="89"/>
      <c r="M19" s="89">
        <v>0</v>
      </c>
      <c r="N19" s="89"/>
      <c r="O19" s="89">
        <v>0</v>
      </c>
      <c r="P19" s="41">
        <f t="shared" ref="P19:P21" si="5">M19-N19</f>
        <v>0</v>
      </c>
      <c r="Q19" s="89">
        <v>435</v>
      </c>
      <c r="R19" s="89">
        <f t="shared" si="0"/>
        <v>0</v>
      </c>
      <c r="S19" s="89">
        <f t="shared" si="1"/>
        <v>0</v>
      </c>
      <c r="T19" s="89">
        <f t="shared" si="2"/>
        <v>0</v>
      </c>
      <c r="U19" s="54" t="s">
        <v>728</v>
      </c>
    </row>
    <row r="20" spans="2:21" x14ac:dyDescent="0.25">
      <c r="B20" s="83">
        <v>13</v>
      </c>
      <c r="C20" s="59" t="s">
        <v>23</v>
      </c>
      <c r="D20" s="66" t="s">
        <v>32</v>
      </c>
      <c r="E20" s="67" t="s">
        <v>25</v>
      </c>
      <c r="F20" s="68" t="s">
        <v>34</v>
      </c>
      <c r="G20" s="89"/>
      <c r="H20" s="89"/>
      <c r="I20" s="93"/>
      <c r="J20" s="89"/>
      <c r="K20" s="89"/>
      <c r="L20" s="89"/>
      <c r="M20" s="89">
        <v>0</v>
      </c>
      <c r="N20" s="89"/>
      <c r="O20" s="89">
        <v>0</v>
      </c>
      <c r="P20" s="41">
        <f t="shared" si="5"/>
        <v>0</v>
      </c>
      <c r="Q20" s="89">
        <v>435</v>
      </c>
      <c r="R20" s="89">
        <f t="shared" si="0"/>
        <v>0</v>
      </c>
      <c r="S20" s="89">
        <f t="shared" si="1"/>
        <v>0</v>
      </c>
      <c r="T20" s="89">
        <f t="shared" si="2"/>
        <v>0</v>
      </c>
      <c r="U20" s="54" t="s">
        <v>728</v>
      </c>
    </row>
    <row r="21" spans="2:21" hidden="1" x14ac:dyDescent="0.25">
      <c r="B21" s="83">
        <v>14</v>
      </c>
      <c r="C21" s="59" t="s">
        <v>17</v>
      </c>
      <c r="D21" s="61" t="s">
        <v>24</v>
      </c>
      <c r="E21" s="55" t="s">
        <v>25</v>
      </c>
      <c r="F21" s="57" t="s">
        <v>34</v>
      </c>
      <c r="G21" s="88"/>
      <c r="H21" s="88"/>
      <c r="I21" s="92"/>
      <c r="J21" s="88"/>
      <c r="K21" s="88">
        <v>870</v>
      </c>
      <c r="L21" s="88"/>
      <c r="M21" s="88">
        <f t="shared" ref="M21:M22" si="6">SUM(K21+L21)</f>
        <v>870</v>
      </c>
      <c r="N21" s="88"/>
      <c r="O21" s="88">
        <v>870</v>
      </c>
      <c r="P21" s="41">
        <f t="shared" si="5"/>
        <v>870</v>
      </c>
      <c r="Q21" s="88">
        <v>435</v>
      </c>
      <c r="R21" s="88">
        <f t="shared" si="0"/>
        <v>378450</v>
      </c>
      <c r="S21" s="88">
        <f t="shared" si="1"/>
        <v>0</v>
      </c>
      <c r="T21" s="88">
        <f t="shared" si="2"/>
        <v>378450</v>
      </c>
    </row>
    <row r="22" spans="2:21" hidden="1" x14ac:dyDescent="0.25">
      <c r="B22" s="83">
        <v>15</v>
      </c>
      <c r="C22" s="59" t="s">
        <v>7</v>
      </c>
      <c r="D22" s="61" t="s">
        <v>35</v>
      </c>
      <c r="E22" s="55" t="s">
        <v>25</v>
      </c>
      <c r="F22" s="57" t="s">
        <v>36</v>
      </c>
      <c r="G22" s="88"/>
      <c r="H22" s="88"/>
      <c r="I22" s="92"/>
      <c r="J22" s="88"/>
      <c r="K22" s="88">
        <v>5720</v>
      </c>
      <c r="L22" s="88"/>
      <c r="M22" s="88">
        <f t="shared" si="6"/>
        <v>5720</v>
      </c>
      <c r="N22" s="88"/>
      <c r="O22" s="88">
        <v>5900</v>
      </c>
      <c r="Q22" s="88">
        <v>1180</v>
      </c>
      <c r="R22" s="88">
        <f t="shared" si="0"/>
        <v>6749600</v>
      </c>
      <c r="S22" s="88">
        <f t="shared" si="1"/>
        <v>0</v>
      </c>
      <c r="T22" s="88">
        <f t="shared" si="2"/>
        <v>6962000</v>
      </c>
      <c r="U22" s="54" t="s">
        <v>727</v>
      </c>
    </row>
    <row r="23" spans="2:21" x14ac:dyDescent="0.25">
      <c r="B23" s="83">
        <v>16</v>
      </c>
      <c r="C23" s="110" t="s">
        <v>23</v>
      </c>
      <c r="D23" s="111" t="s">
        <v>37</v>
      </c>
      <c r="E23" s="112" t="s">
        <v>25</v>
      </c>
      <c r="F23" s="113" t="s">
        <v>36</v>
      </c>
      <c r="G23" s="101"/>
      <c r="H23" s="101"/>
      <c r="I23" s="114"/>
      <c r="J23" s="101"/>
      <c r="K23" s="101">
        <v>1090</v>
      </c>
      <c r="L23" s="101"/>
      <c r="M23" s="101">
        <f>SUM(K23+L23)</f>
        <v>1090</v>
      </c>
      <c r="N23" s="101"/>
      <c r="O23" s="101">
        <v>2180</v>
      </c>
      <c r="P23" s="118">
        <f>M23-N23</f>
        <v>1090</v>
      </c>
      <c r="Q23" s="101">
        <v>1090</v>
      </c>
      <c r="R23" s="101">
        <f t="shared" si="0"/>
        <v>1188100</v>
      </c>
      <c r="S23" s="101">
        <f t="shared" si="1"/>
        <v>0</v>
      </c>
      <c r="T23" s="101">
        <f t="shared" si="2"/>
        <v>2376200</v>
      </c>
    </row>
    <row r="24" spans="2:21" hidden="1" x14ac:dyDescent="0.25">
      <c r="B24" s="83">
        <v>17</v>
      </c>
      <c r="C24" s="65" t="s">
        <v>7</v>
      </c>
      <c r="D24" s="66" t="s">
        <v>38</v>
      </c>
      <c r="E24" s="67" t="s">
        <v>39</v>
      </c>
      <c r="F24" s="70" t="s">
        <v>40</v>
      </c>
      <c r="G24" s="89"/>
      <c r="H24" s="89"/>
      <c r="I24" s="93"/>
      <c r="J24" s="89"/>
      <c r="K24" s="89"/>
      <c r="L24" s="89"/>
      <c r="M24" s="89">
        <v>0</v>
      </c>
      <c r="N24" s="89"/>
      <c r="O24" s="89">
        <v>0</v>
      </c>
      <c r="Q24" s="89">
        <v>0</v>
      </c>
      <c r="R24" s="89">
        <f t="shared" si="0"/>
        <v>0</v>
      </c>
      <c r="S24" s="89">
        <f t="shared" si="1"/>
        <v>0</v>
      </c>
      <c r="T24" s="89">
        <f t="shared" si="2"/>
        <v>0</v>
      </c>
    </row>
    <row r="25" spans="2:21" hidden="1" x14ac:dyDescent="0.25">
      <c r="B25" s="83">
        <v>18</v>
      </c>
      <c r="C25" s="65" t="s">
        <v>7</v>
      </c>
      <c r="D25" s="66" t="s">
        <v>41</v>
      </c>
      <c r="E25" s="67" t="s">
        <v>39</v>
      </c>
      <c r="F25" s="70" t="s">
        <v>40</v>
      </c>
      <c r="G25" s="89"/>
      <c r="H25" s="89"/>
      <c r="I25" s="93"/>
      <c r="J25" s="89"/>
      <c r="K25" s="89"/>
      <c r="L25" s="89"/>
      <c r="M25" s="89">
        <v>0</v>
      </c>
      <c r="N25" s="89"/>
      <c r="O25" s="89">
        <v>0</v>
      </c>
      <c r="Q25" s="89">
        <v>0</v>
      </c>
      <c r="R25" s="89">
        <f t="shared" si="0"/>
        <v>0</v>
      </c>
      <c r="S25" s="89">
        <f t="shared" si="1"/>
        <v>0</v>
      </c>
      <c r="T25" s="89">
        <f t="shared" si="2"/>
        <v>0</v>
      </c>
    </row>
    <row r="26" spans="2:21" hidden="1" x14ac:dyDescent="0.25">
      <c r="B26" s="83">
        <v>19</v>
      </c>
      <c r="C26" s="65" t="s">
        <v>7</v>
      </c>
      <c r="D26" s="66" t="s">
        <v>14</v>
      </c>
      <c r="E26" s="67" t="s">
        <v>39</v>
      </c>
      <c r="F26" s="70" t="s">
        <v>42</v>
      </c>
      <c r="G26" s="89"/>
      <c r="H26" s="89"/>
      <c r="I26" s="93"/>
      <c r="J26" s="89"/>
      <c r="K26" s="89"/>
      <c r="L26" s="89"/>
      <c r="M26" s="89">
        <v>0</v>
      </c>
      <c r="N26" s="89"/>
      <c r="O26" s="89">
        <v>0</v>
      </c>
      <c r="Q26" s="89">
        <v>0</v>
      </c>
      <c r="R26" s="89">
        <f t="shared" si="0"/>
        <v>0</v>
      </c>
      <c r="S26" s="89">
        <f t="shared" si="1"/>
        <v>0</v>
      </c>
      <c r="T26" s="89">
        <f t="shared" si="2"/>
        <v>0</v>
      </c>
    </row>
    <row r="27" spans="2:21" hidden="1" x14ac:dyDescent="0.25">
      <c r="B27" s="83">
        <v>20</v>
      </c>
      <c r="C27" s="59" t="s">
        <v>7</v>
      </c>
      <c r="D27" s="61" t="s">
        <v>43</v>
      </c>
      <c r="E27" s="55" t="s">
        <v>39</v>
      </c>
      <c r="F27" s="58" t="s">
        <v>44</v>
      </c>
      <c r="G27" s="88"/>
      <c r="H27" s="88"/>
      <c r="I27" s="92"/>
      <c r="J27" s="88"/>
      <c r="K27" s="88"/>
      <c r="L27" s="88"/>
      <c r="M27" s="88">
        <f t="shared" ref="M27:M28" si="7">SUM(K27+L27)</f>
        <v>0</v>
      </c>
      <c r="N27" s="88"/>
      <c r="O27" s="88">
        <v>0</v>
      </c>
      <c r="Q27" s="88">
        <v>0</v>
      </c>
      <c r="R27" s="88">
        <f t="shared" si="0"/>
        <v>0</v>
      </c>
      <c r="S27" s="88">
        <f t="shared" si="1"/>
        <v>0</v>
      </c>
      <c r="T27" s="88">
        <f t="shared" si="2"/>
        <v>0</v>
      </c>
    </row>
    <row r="28" spans="2:21" hidden="1" x14ac:dyDescent="0.25">
      <c r="B28" s="83">
        <v>21</v>
      </c>
      <c r="C28" s="59" t="s">
        <v>7</v>
      </c>
      <c r="D28" s="61" t="s">
        <v>45</v>
      </c>
      <c r="E28" s="55" t="s">
        <v>39</v>
      </c>
      <c r="F28" s="58" t="s">
        <v>46</v>
      </c>
      <c r="G28" s="88"/>
      <c r="H28" s="88"/>
      <c r="I28" s="92"/>
      <c r="J28" s="88"/>
      <c r="K28" s="88"/>
      <c r="L28" s="88"/>
      <c r="M28" s="88">
        <f t="shared" si="7"/>
        <v>0</v>
      </c>
      <c r="N28" s="88"/>
      <c r="O28" s="88">
        <v>0</v>
      </c>
      <c r="Q28" s="88">
        <v>0</v>
      </c>
      <c r="R28" s="88">
        <f t="shared" si="0"/>
        <v>0</v>
      </c>
      <c r="S28" s="88">
        <f t="shared" si="1"/>
        <v>0</v>
      </c>
      <c r="T28" s="88">
        <f t="shared" si="2"/>
        <v>0</v>
      </c>
    </row>
    <row r="29" spans="2:21" hidden="1" x14ac:dyDescent="0.25">
      <c r="B29" s="83">
        <v>22</v>
      </c>
      <c r="C29" s="65" t="s">
        <v>7</v>
      </c>
      <c r="D29" s="66" t="s">
        <v>47</v>
      </c>
      <c r="E29" s="67" t="s">
        <v>39</v>
      </c>
      <c r="F29" s="70" t="s">
        <v>46</v>
      </c>
      <c r="G29" s="89"/>
      <c r="H29" s="89"/>
      <c r="I29" s="93"/>
      <c r="J29" s="89"/>
      <c r="K29" s="89"/>
      <c r="L29" s="89"/>
      <c r="M29" s="89">
        <v>0</v>
      </c>
      <c r="N29" s="89"/>
      <c r="O29" s="89">
        <v>0</v>
      </c>
      <c r="Q29" s="89">
        <v>0</v>
      </c>
      <c r="R29" s="89">
        <f t="shared" si="0"/>
        <v>0</v>
      </c>
      <c r="S29" s="89">
        <f t="shared" si="1"/>
        <v>0</v>
      </c>
      <c r="T29" s="89">
        <f t="shared" si="2"/>
        <v>0</v>
      </c>
    </row>
    <row r="30" spans="2:21" hidden="1" x14ac:dyDescent="0.25">
      <c r="B30" s="83">
        <v>23</v>
      </c>
      <c r="C30" s="65" t="s">
        <v>7</v>
      </c>
      <c r="D30" s="66" t="s">
        <v>47</v>
      </c>
      <c r="E30" s="67" t="s">
        <v>39</v>
      </c>
      <c r="F30" s="70" t="s">
        <v>48</v>
      </c>
      <c r="G30" s="89"/>
      <c r="H30" s="89"/>
      <c r="I30" s="93"/>
      <c r="J30" s="89"/>
      <c r="K30" s="89"/>
      <c r="L30" s="89"/>
      <c r="M30" s="89">
        <v>0</v>
      </c>
      <c r="N30" s="89"/>
      <c r="O30" s="89">
        <v>0</v>
      </c>
      <c r="Q30" s="89">
        <v>0</v>
      </c>
      <c r="R30" s="89">
        <f t="shared" si="0"/>
        <v>0</v>
      </c>
      <c r="S30" s="89">
        <f t="shared" si="1"/>
        <v>0</v>
      </c>
      <c r="T30" s="89">
        <f t="shared" si="2"/>
        <v>0</v>
      </c>
    </row>
    <row r="31" spans="2:21" x14ac:dyDescent="0.25">
      <c r="B31" s="83">
        <v>24</v>
      </c>
      <c r="C31" s="65" t="s">
        <v>23</v>
      </c>
      <c r="D31" s="66" t="s">
        <v>49</v>
      </c>
      <c r="E31" s="67" t="s">
        <v>39</v>
      </c>
      <c r="F31" s="71" t="s">
        <v>50</v>
      </c>
      <c r="G31" s="89"/>
      <c r="H31" s="89"/>
      <c r="I31" s="93"/>
      <c r="J31" s="89"/>
      <c r="K31" s="89"/>
      <c r="L31" s="89"/>
      <c r="M31" s="89">
        <v>0</v>
      </c>
      <c r="N31" s="89"/>
      <c r="O31" s="89">
        <v>0</v>
      </c>
      <c r="P31" s="41">
        <f>M31-N31</f>
        <v>0</v>
      </c>
      <c r="Q31" s="89">
        <v>0</v>
      </c>
      <c r="R31" s="89">
        <f t="shared" si="0"/>
        <v>0</v>
      </c>
      <c r="S31" s="89">
        <f t="shared" si="1"/>
        <v>0</v>
      </c>
      <c r="T31" s="89">
        <f t="shared" si="2"/>
        <v>0</v>
      </c>
    </row>
    <row r="32" spans="2:21" hidden="1" x14ac:dyDescent="0.25">
      <c r="B32" s="83">
        <v>25</v>
      </c>
      <c r="C32" s="59" t="s">
        <v>7</v>
      </c>
      <c r="D32" s="61" t="s">
        <v>11</v>
      </c>
      <c r="E32" s="55" t="s">
        <v>39</v>
      </c>
      <c r="F32" s="58" t="s">
        <v>50</v>
      </c>
      <c r="G32" s="88"/>
      <c r="H32" s="88"/>
      <c r="I32" s="92"/>
      <c r="J32" s="88"/>
      <c r="K32" s="88"/>
      <c r="L32" s="88"/>
      <c r="M32" s="88">
        <f t="shared" ref="M32" si="8">SUM(K32+L32)</f>
        <v>0</v>
      </c>
      <c r="N32" s="88"/>
      <c r="O32" s="88">
        <v>0</v>
      </c>
      <c r="Q32" s="88">
        <v>0</v>
      </c>
      <c r="R32" s="88">
        <f t="shared" si="0"/>
        <v>0</v>
      </c>
      <c r="S32" s="88">
        <f t="shared" si="1"/>
        <v>0</v>
      </c>
      <c r="T32" s="88">
        <f t="shared" si="2"/>
        <v>0</v>
      </c>
    </row>
    <row r="33" spans="2:21" hidden="1" x14ac:dyDescent="0.25">
      <c r="B33" s="83">
        <v>26</v>
      </c>
      <c r="C33" s="65" t="s">
        <v>7</v>
      </c>
      <c r="D33" s="66" t="s">
        <v>43</v>
      </c>
      <c r="E33" s="67" t="s">
        <v>39</v>
      </c>
      <c r="F33" s="71" t="s">
        <v>50</v>
      </c>
      <c r="G33" s="89"/>
      <c r="H33" s="89"/>
      <c r="I33" s="93"/>
      <c r="J33" s="89"/>
      <c r="K33" s="89"/>
      <c r="L33" s="89"/>
      <c r="M33" s="89">
        <v>0</v>
      </c>
      <c r="N33" s="89"/>
      <c r="O33" s="89">
        <v>0</v>
      </c>
      <c r="Q33" s="89">
        <v>0</v>
      </c>
      <c r="R33" s="89">
        <f t="shared" si="0"/>
        <v>0</v>
      </c>
      <c r="S33" s="89">
        <f t="shared" si="1"/>
        <v>0</v>
      </c>
      <c r="T33" s="89">
        <f t="shared" si="2"/>
        <v>0</v>
      </c>
    </row>
    <row r="34" spans="2:21" x14ac:dyDescent="0.25">
      <c r="B34" s="83">
        <v>27</v>
      </c>
      <c r="C34" s="65" t="s">
        <v>23</v>
      </c>
      <c r="D34" s="66" t="s">
        <v>51</v>
      </c>
      <c r="E34" s="67" t="s">
        <v>39</v>
      </c>
      <c r="F34" s="71" t="s">
        <v>50</v>
      </c>
      <c r="G34" s="89"/>
      <c r="H34" s="89"/>
      <c r="I34" s="93"/>
      <c r="J34" s="89"/>
      <c r="K34" s="89"/>
      <c r="L34" s="89"/>
      <c r="M34" s="89">
        <v>0</v>
      </c>
      <c r="N34" s="89"/>
      <c r="O34" s="89">
        <v>0</v>
      </c>
      <c r="P34" s="41">
        <f>M34-N34</f>
        <v>0</v>
      </c>
      <c r="Q34" s="89">
        <v>0</v>
      </c>
      <c r="R34" s="89">
        <f t="shared" si="0"/>
        <v>0</v>
      </c>
      <c r="S34" s="89">
        <f t="shared" si="1"/>
        <v>0</v>
      </c>
      <c r="T34" s="89">
        <f t="shared" si="2"/>
        <v>0</v>
      </c>
    </row>
    <row r="35" spans="2:21" hidden="1" x14ac:dyDescent="0.25">
      <c r="B35" s="83">
        <v>28</v>
      </c>
      <c r="C35" s="59" t="s">
        <v>7</v>
      </c>
      <c r="D35" s="61" t="s">
        <v>52</v>
      </c>
      <c r="E35" s="55" t="s">
        <v>39</v>
      </c>
      <c r="F35" s="56" t="s">
        <v>50</v>
      </c>
      <c r="G35" s="88"/>
      <c r="H35" s="88"/>
      <c r="I35" s="92"/>
      <c r="J35" s="88"/>
      <c r="K35" s="88"/>
      <c r="L35" s="88"/>
      <c r="M35" s="88">
        <f t="shared" ref="M35" si="9">SUM(K35+L35)</f>
        <v>0</v>
      </c>
      <c r="N35" s="88"/>
      <c r="O35" s="88">
        <v>0</v>
      </c>
      <c r="Q35" s="88">
        <v>0</v>
      </c>
      <c r="R35" s="88">
        <f t="shared" si="0"/>
        <v>0</v>
      </c>
      <c r="S35" s="88">
        <f t="shared" si="1"/>
        <v>0</v>
      </c>
      <c r="T35" s="88">
        <f t="shared" si="2"/>
        <v>0</v>
      </c>
    </row>
    <row r="36" spans="2:21" hidden="1" x14ac:dyDescent="0.25">
      <c r="B36" s="83">
        <v>29</v>
      </c>
      <c r="C36" s="65" t="s">
        <v>7</v>
      </c>
      <c r="D36" s="66" t="s">
        <v>53</v>
      </c>
      <c r="E36" s="67" t="s">
        <v>39</v>
      </c>
      <c r="F36" s="71" t="s">
        <v>50</v>
      </c>
      <c r="G36" s="89"/>
      <c r="H36" s="89"/>
      <c r="I36" s="93"/>
      <c r="J36" s="89"/>
      <c r="K36" s="89"/>
      <c r="L36" s="89"/>
      <c r="M36" s="89">
        <v>0</v>
      </c>
      <c r="N36" s="89"/>
      <c r="O36" s="89">
        <v>0</v>
      </c>
      <c r="Q36" s="89">
        <v>0</v>
      </c>
      <c r="R36" s="89">
        <f t="shared" si="0"/>
        <v>0</v>
      </c>
      <c r="S36" s="89">
        <f t="shared" si="1"/>
        <v>0</v>
      </c>
      <c r="T36" s="89">
        <f t="shared" si="2"/>
        <v>0</v>
      </c>
    </row>
    <row r="37" spans="2:21" x14ac:dyDescent="0.25">
      <c r="B37" s="83">
        <v>30</v>
      </c>
      <c r="C37" s="65" t="s">
        <v>23</v>
      </c>
      <c r="D37" s="66" t="s">
        <v>54</v>
      </c>
      <c r="E37" s="67" t="s">
        <v>39</v>
      </c>
      <c r="F37" s="71" t="s">
        <v>50</v>
      </c>
      <c r="G37" s="89"/>
      <c r="H37" s="89"/>
      <c r="I37" s="93"/>
      <c r="J37" s="89"/>
      <c r="K37" s="89"/>
      <c r="L37" s="89"/>
      <c r="M37" s="89">
        <v>0</v>
      </c>
      <c r="N37" s="89"/>
      <c r="O37" s="89">
        <v>0</v>
      </c>
      <c r="P37" s="41">
        <f t="shared" ref="P37:P40" si="10">M37-N37</f>
        <v>0</v>
      </c>
      <c r="Q37" s="89">
        <v>0</v>
      </c>
      <c r="R37" s="89">
        <f t="shared" si="0"/>
        <v>0</v>
      </c>
      <c r="S37" s="89">
        <f t="shared" si="1"/>
        <v>0</v>
      </c>
      <c r="T37" s="89">
        <f t="shared" si="2"/>
        <v>0</v>
      </c>
    </row>
    <row r="38" spans="2:21" x14ac:dyDescent="0.25">
      <c r="B38" s="83">
        <v>31</v>
      </c>
      <c r="C38" s="65" t="s">
        <v>23</v>
      </c>
      <c r="D38" s="66" t="s">
        <v>55</v>
      </c>
      <c r="E38" s="67" t="s">
        <v>39</v>
      </c>
      <c r="F38" s="71" t="s">
        <v>50</v>
      </c>
      <c r="G38" s="89"/>
      <c r="H38" s="89"/>
      <c r="I38" s="93"/>
      <c r="J38" s="89"/>
      <c r="K38" s="89"/>
      <c r="L38" s="89"/>
      <c r="M38" s="89">
        <v>0</v>
      </c>
      <c r="N38" s="89"/>
      <c r="O38" s="89">
        <v>0</v>
      </c>
      <c r="P38" s="41">
        <f t="shared" si="10"/>
        <v>0</v>
      </c>
      <c r="Q38" s="89">
        <v>0</v>
      </c>
      <c r="R38" s="89">
        <f t="shared" si="0"/>
        <v>0</v>
      </c>
      <c r="S38" s="89">
        <f t="shared" si="1"/>
        <v>0</v>
      </c>
      <c r="T38" s="89">
        <f t="shared" si="2"/>
        <v>0</v>
      </c>
    </row>
    <row r="39" spans="2:21" x14ac:dyDescent="0.25">
      <c r="B39" s="83">
        <v>32</v>
      </c>
      <c r="C39" s="65" t="s">
        <v>23</v>
      </c>
      <c r="D39" s="66" t="s">
        <v>56</v>
      </c>
      <c r="E39" s="67" t="s">
        <v>39</v>
      </c>
      <c r="F39" s="71" t="s">
        <v>57</v>
      </c>
      <c r="G39" s="89"/>
      <c r="H39" s="89"/>
      <c r="I39" s="93"/>
      <c r="J39" s="89"/>
      <c r="K39" s="89"/>
      <c r="L39" s="89"/>
      <c r="M39" s="89">
        <v>0</v>
      </c>
      <c r="N39" s="89"/>
      <c r="O39" s="89">
        <v>0</v>
      </c>
      <c r="P39" s="41">
        <f t="shared" si="10"/>
        <v>0</v>
      </c>
      <c r="Q39" s="89">
        <v>0</v>
      </c>
      <c r="R39" s="89">
        <f t="shared" si="0"/>
        <v>0</v>
      </c>
      <c r="S39" s="89">
        <f t="shared" si="1"/>
        <v>0</v>
      </c>
      <c r="T39" s="89">
        <f t="shared" si="2"/>
        <v>0</v>
      </c>
    </row>
    <row r="40" spans="2:21" x14ac:dyDescent="0.25">
      <c r="B40" s="83">
        <v>33</v>
      </c>
      <c r="C40" s="65" t="s">
        <v>23</v>
      </c>
      <c r="D40" s="66" t="s">
        <v>58</v>
      </c>
      <c r="E40" s="67" t="s">
        <v>39</v>
      </c>
      <c r="F40" s="68" t="s">
        <v>57</v>
      </c>
      <c r="G40" s="89"/>
      <c r="H40" s="89"/>
      <c r="I40" s="93"/>
      <c r="J40" s="89"/>
      <c r="K40" s="89"/>
      <c r="L40" s="89"/>
      <c r="M40" s="89">
        <v>0</v>
      </c>
      <c r="N40" s="89"/>
      <c r="O40" s="89">
        <v>0</v>
      </c>
      <c r="P40" s="41">
        <f t="shared" si="10"/>
        <v>0</v>
      </c>
      <c r="Q40" s="89">
        <v>0</v>
      </c>
      <c r="R40" s="89">
        <f t="shared" si="0"/>
        <v>0</v>
      </c>
      <c r="S40" s="89">
        <f t="shared" si="1"/>
        <v>0</v>
      </c>
      <c r="T40" s="89">
        <f t="shared" si="2"/>
        <v>0</v>
      </c>
    </row>
    <row r="41" spans="2:21" hidden="1" x14ac:dyDescent="0.25">
      <c r="B41" s="83">
        <v>34</v>
      </c>
      <c r="C41" s="65" t="s">
        <v>7</v>
      </c>
      <c r="D41" s="66" t="s">
        <v>22</v>
      </c>
      <c r="E41" s="67" t="s">
        <v>39</v>
      </c>
      <c r="F41" s="71" t="s">
        <v>57</v>
      </c>
      <c r="G41" s="89"/>
      <c r="H41" s="89"/>
      <c r="I41" s="93"/>
      <c r="J41" s="89"/>
      <c r="K41" s="89"/>
      <c r="L41" s="89"/>
      <c r="M41" s="89">
        <v>0</v>
      </c>
      <c r="N41" s="89"/>
      <c r="O41" s="89">
        <v>0</v>
      </c>
      <c r="Q41" s="89">
        <v>0</v>
      </c>
      <c r="R41" s="89">
        <f t="shared" si="0"/>
        <v>0</v>
      </c>
      <c r="S41" s="89">
        <f t="shared" si="1"/>
        <v>0</v>
      </c>
      <c r="T41" s="89">
        <f t="shared" si="2"/>
        <v>0</v>
      </c>
    </row>
    <row r="42" spans="2:21" hidden="1" x14ac:dyDescent="0.25">
      <c r="B42" s="83">
        <v>35</v>
      </c>
      <c r="C42" s="59" t="s">
        <v>7</v>
      </c>
      <c r="D42" s="61" t="s">
        <v>52</v>
      </c>
      <c r="E42" s="55" t="s">
        <v>39</v>
      </c>
      <c r="F42" s="56" t="s">
        <v>57</v>
      </c>
      <c r="G42" s="88"/>
      <c r="H42" s="88"/>
      <c r="I42" s="92"/>
      <c r="J42" s="88"/>
      <c r="K42" s="88"/>
      <c r="L42" s="88"/>
      <c r="M42" s="88">
        <f t="shared" ref="M42:M43" si="11">SUM(K42+L42)</f>
        <v>0</v>
      </c>
      <c r="N42" s="88"/>
      <c r="O42" s="88">
        <v>0</v>
      </c>
      <c r="Q42" s="88">
        <v>0</v>
      </c>
      <c r="R42" s="88">
        <f t="shared" si="0"/>
        <v>0</v>
      </c>
      <c r="S42" s="88">
        <f t="shared" si="1"/>
        <v>0</v>
      </c>
      <c r="T42" s="88">
        <f t="shared" si="2"/>
        <v>0</v>
      </c>
    </row>
    <row r="43" spans="2:21" x14ac:dyDescent="0.25">
      <c r="B43" s="83">
        <v>36</v>
      </c>
      <c r="C43" s="59" t="s">
        <v>23</v>
      </c>
      <c r="D43" s="61" t="s">
        <v>59</v>
      </c>
      <c r="E43" s="55" t="s">
        <v>39</v>
      </c>
      <c r="F43" s="77" t="s">
        <v>60</v>
      </c>
      <c r="G43" s="88"/>
      <c r="H43" s="88"/>
      <c r="I43" s="92"/>
      <c r="J43" s="88"/>
      <c r="K43" s="88"/>
      <c r="L43" s="88"/>
      <c r="M43" s="88">
        <f t="shared" si="11"/>
        <v>0</v>
      </c>
      <c r="N43" s="88"/>
      <c r="O43" s="88">
        <v>0</v>
      </c>
      <c r="P43" s="41">
        <f t="shared" ref="P43:P45" si="12">M43-N43</f>
        <v>0</v>
      </c>
      <c r="Q43" s="88">
        <v>0</v>
      </c>
      <c r="R43" s="88">
        <f t="shared" si="0"/>
        <v>0</v>
      </c>
      <c r="S43" s="88">
        <f t="shared" si="1"/>
        <v>0</v>
      </c>
      <c r="T43" s="88">
        <f t="shared" si="2"/>
        <v>0</v>
      </c>
      <c r="U43" s="54" t="s">
        <v>729</v>
      </c>
    </row>
    <row r="44" spans="2:21" x14ac:dyDescent="0.25">
      <c r="B44" s="83">
        <v>37</v>
      </c>
      <c r="C44" s="65" t="s">
        <v>23</v>
      </c>
      <c r="D44" s="66" t="s">
        <v>61</v>
      </c>
      <c r="E44" s="67" t="s">
        <v>39</v>
      </c>
      <c r="F44" s="72" t="s">
        <v>60</v>
      </c>
      <c r="G44" s="89"/>
      <c r="H44" s="89"/>
      <c r="I44" s="93"/>
      <c r="J44" s="89"/>
      <c r="K44" s="89"/>
      <c r="L44" s="89"/>
      <c r="M44" s="89">
        <v>0</v>
      </c>
      <c r="N44" s="89"/>
      <c r="O44" s="89">
        <v>0</v>
      </c>
      <c r="P44" s="41">
        <f t="shared" si="12"/>
        <v>0</v>
      </c>
      <c r="Q44" s="89">
        <v>0</v>
      </c>
      <c r="R44" s="89">
        <f t="shared" si="0"/>
        <v>0</v>
      </c>
      <c r="S44" s="89">
        <f t="shared" si="1"/>
        <v>0</v>
      </c>
      <c r="T44" s="89">
        <f t="shared" si="2"/>
        <v>0</v>
      </c>
    </row>
    <row r="45" spans="2:21" x14ac:dyDescent="0.25">
      <c r="B45" s="83">
        <v>38</v>
      </c>
      <c r="C45" s="65" t="s">
        <v>23</v>
      </c>
      <c r="D45" s="66" t="s">
        <v>62</v>
      </c>
      <c r="E45" s="67" t="s">
        <v>39</v>
      </c>
      <c r="F45" s="72" t="s">
        <v>60</v>
      </c>
      <c r="G45" s="89"/>
      <c r="H45" s="89"/>
      <c r="I45" s="93"/>
      <c r="J45" s="89"/>
      <c r="K45" s="89"/>
      <c r="L45" s="89"/>
      <c r="M45" s="89">
        <v>0</v>
      </c>
      <c r="N45" s="89"/>
      <c r="O45" s="89">
        <v>0</v>
      </c>
      <c r="P45" s="41">
        <f t="shared" si="12"/>
        <v>0</v>
      </c>
      <c r="Q45" s="89">
        <v>0</v>
      </c>
      <c r="R45" s="89">
        <f t="shared" si="0"/>
        <v>0</v>
      </c>
      <c r="S45" s="89">
        <f t="shared" si="1"/>
        <v>0</v>
      </c>
      <c r="T45" s="89">
        <f t="shared" si="2"/>
        <v>0</v>
      </c>
    </row>
    <row r="46" spans="2:21" hidden="1" x14ac:dyDescent="0.25">
      <c r="B46" s="83">
        <v>39</v>
      </c>
      <c r="C46" s="59" t="s">
        <v>7</v>
      </c>
      <c r="D46" s="61" t="s">
        <v>8</v>
      </c>
      <c r="E46" s="55" t="s">
        <v>39</v>
      </c>
      <c r="F46" s="77" t="s">
        <v>60</v>
      </c>
      <c r="G46" s="88"/>
      <c r="H46" s="88"/>
      <c r="I46" s="92"/>
      <c r="J46" s="88"/>
      <c r="K46" s="88"/>
      <c r="L46" s="88"/>
      <c r="M46" s="88">
        <f t="shared" ref="M46" si="13">SUM(K46+L46)</f>
        <v>0</v>
      </c>
      <c r="N46" s="88"/>
      <c r="O46" s="88">
        <v>0</v>
      </c>
      <c r="Q46" s="88">
        <v>0</v>
      </c>
      <c r="R46" s="88">
        <f t="shared" si="0"/>
        <v>0</v>
      </c>
      <c r="S46" s="88">
        <f t="shared" si="1"/>
        <v>0</v>
      </c>
      <c r="T46" s="88">
        <f t="shared" si="2"/>
        <v>0</v>
      </c>
    </row>
    <row r="47" spans="2:21" hidden="1" x14ac:dyDescent="0.25">
      <c r="B47" s="83">
        <v>40</v>
      </c>
      <c r="C47" s="65" t="s">
        <v>7</v>
      </c>
      <c r="D47" s="66" t="s">
        <v>63</v>
      </c>
      <c r="E47" s="67" t="s">
        <v>39</v>
      </c>
      <c r="F47" s="72" t="s">
        <v>60</v>
      </c>
      <c r="G47" s="89"/>
      <c r="H47" s="89"/>
      <c r="I47" s="93"/>
      <c r="J47" s="89"/>
      <c r="K47" s="89"/>
      <c r="L47" s="89"/>
      <c r="M47" s="89">
        <v>0</v>
      </c>
      <c r="N47" s="89"/>
      <c r="O47" s="89">
        <v>0</v>
      </c>
      <c r="Q47" s="89">
        <v>0</v>
      </c>
      <c r="R47" s="89">
        <f t="shared" si="0"/>
        <v>0</v>
      </c>
      <c r="S47" s="89">
        <f t="shared" si="1"/>
        <v>0</v>
      </c>
      <c r="T47" s="89">
        <f t="shared" si="2"/>
        <v>0</v>
      </c>
    </row>
    <row r="48" spans="2:21" x14ac:dyDescent="0.25">
      <c r="B48" s="83">
        <v>41</v>
      </c>
      <c r="C48" s="65" t="s">
        <v>23</v>
      </c>
      <c r="D48" s="66" t="s">
        <v>64</v>
      </c>
      <c r="E48" s="67" t="s">
        <v>39</v>
      </c>
      <c r="F48" s="72" t="s">
        <v>60</v>
      </c>
      <c r="G48" s="89"/>
      <c r="H48" s="89"/>
      <c r="I48" s="93"/>
      <c r="J48" s="89"/>
      <c r="K48" s="89"/>
      <c r="L48" s="89"/>
      <c r="M48" s="89">
        <v>0</v>
      </c>
      <c r="N48" s="89"/>
      <c r="O48" s="89">
        <v>0</v>
      </c>
      <c r="P48" s="41">
        <f>M48-N48</f>
        <v>0</v>
      </c>
      <c r="Q48" s="89">
        <v>0</v>
      </c>
      <c r="R48" s="89">
        <f t="shared" si="0"/>
        <v>0</v>
      </c>
      <c r="S48" s="89">
        <f t="shared" si="1"/>
        <v>0</v>
      </c>
      <c r="T48" s="89">
        <f t="shared" si="2"/>
        <v>0</v>
      </c>
    </row>
    <row r="49" spans="2:21" hidden="1" x14ac:dyDescent="0.25">
      <c r="B49" s="83">
        <v>42</v>
      </c>
      <c r="C49" s="59" t="s">
        <v>7</v>
      </c>
      <c r="D49" s="61" t="s">
        <v>52</v>
      </c>
      <c r="E49" s="55" t="s">
        <v>39</v>
      </c>
      <c r="F49" s="77" t="s">
        <v>60</v>
      </c>
      <c r="G49" s="88"/>
      <c r="H49" s="88"/>
      <c r="I49" s="92"/>
      <c r="J49" s="88"/>
      <c r="K49" s="88"/>
      <c r="L49" s="88"/>
      <c r="M49" s="88">
        <f t="shared" ref="M49" si="14">SUM(K49+L49)</f>
        <v>0</v>
      </c>
      <c r="N49" s="88"/>
      <c r="O49" s="88">
        <v>0</v>
      </c>
      <c r="Q49" s="88">
        <v>0</v>
      </c>
      <c r="R49" s="88">
        <f t="shared" si="0"/>
        <v>0</v>
      </c>
      <c r="S49" s="88">
        <f t="shared" si="1"/>
        <v>0</v>
      </c>
      <c r="T49" s="88">
        <f t="shared" si="2"/>
        <v>0</v>
      </c>
    </row>
    <row r="50" spans="2:21" hidden="1" x14ac:dyDescent="0.25">
      <c r="B50" s="83">
        <v>43</v>
      </c>
      <c r="C50" s="65" t="s">
        <v>7</v>
      </c>
      <c r="D50" s="66" t="s">
        <v>65</v>
      </c>
      <c r="E50" s="67" t="s">
        <v>39</v>
      </c>
      <c r="F50" s="72" t="s">
        <v>60</v>
      </c>
      <c r="G50" s="89"/>
      <c r="H50" s="89"/>
      <c r="I50" s="93"/>
      <c r="J50" s="89"/>
      <c r="K50" s="89"/>
      <c r="L50" s="89"/>
      <c r="M50" s="89">
        <v>0</v>
      </c>
      <c r="N50" s="89"/>
      <c r="O50" s="89">
        <v>0</v>
      </c>
      <c r="Q50" s="89">
        <v>0</v>
      </c>
      <c r="R50" s="89">
        <f>M50*Q50</f>
        <v>0</v>
      </c>
      <c r="S50" s="89">
        <f>N50*Q50</f>
        <v>0</v>
      </c>
      <c r="T50" s="89">
        <f>O50*Q50</f>
        <v>0</v>
      </c>
    </row>
    <row r="51" spans="2:21" x14ac:dyDescent="0.25">
      <c r="B51" s="83">
        <v>44</v>
      </c>
      <c r="C51" s="59" t="s">
        <v>23</v>
      </c>
      <c r="D51" s="61" t="s">
        <v>66</v>
      </c>
      <c r="E51" s="55" t="s">
        <v>39</v>
      </c>
      <c r="F51" s="57" t="s">
        <v>67</v>
      </c>
      <c r="G51" s="88"/>
      <c r="H51" s="88"/>
      <c r="I51" s="92"/>
      <c r="J51" s="88"/>
      <c r="K51" s="88"/>
      <c r="L51" s="88"/>
      <c r="M51" s="88">
        <f t="shared" ref="M51:M52" si="15">SUM(K51+L51)</f>
        <v>0</v>
      </c>
      <c r="N51" s="45"/>
      <c r="O51" s="88">
        <v>0</v>
      </c>
      <c r="P51" s="41">
        <f t="shared" ref="P51:P54" si="16">M51-N51</f>
        <v>0</v>
      </c>
      <c r="Q51" s="88">
        <v>0</v>
      </c>
      <c r="R51" s="88">
        <f t="shared" ref="R51:R58" si="17">M51*Q51</f>
        <v>0</v>
      </c>
      <c r="S51" s="88">
        <f t="shared" ref="S51:S58" si="18">N51*Q51</f>
        <v>0</v>
      </c>
      <c r="T51" s="88">
        <f t="shared" ref="T51:T58" si="19">O51*Q51</f>
        <v>0</v>
      </c>
      <c r="U51" s="54" t="s">
        <v>727</v>
      </c>
    </row>
    <row r="52" spans="2:21" ht="23.25" x14ac:dyDescent="0.25">
      <c r="B52" s="83">
        <v>45</v>
      </c>
      <c r="C52" s="59" t="s">
        <v>23</v>
      </c>
      <c r="D52" s="61" t="s">
        <v>665</v>
      </c>
      <c r="E52" s="55" t="s">
        <v>39</v>
      </c>
      <c r="F52" s="57" t="s">
        <v>68</v>
      </c>
      <c r="G52" s="88"/>
      <c r="H52" s="88"/>
      <c r="I52" s="92"/>
      <c r="J52" s="88"/>
      <c r="K52" s="88"/>
      <c r="L52" s="88"/>
      <c r="M52" s="88">
        <f t="shared" si="15"/>
        <v>0</v>
      </c>
      <c r="N52" s="88"/>
      <c r="O52" s="88">
        <v>0</v>
      </c>
      <c r="P52" s="41">
        <f t="shared" si="16"/>
        <v>0</v>
      </c>
      <c r="Q52" s="88">
        <v>0</v>
      </c>
      <c r="R52" s="88">
        <f t="shared" si="17"/>
        <v>0</v>
      </c>
      <c r="S52" s="88">
        <f t="shared" si="18"/>
        <v>0</v>
      </c>
      <c r="T52" s="88">
        <f t="shared" si="19"/>
        <v>0</v>
      </c>
      <c r="U52" s="54" t="s">
        <v>727</v>
      </c>
    </row>
    <row r="53" spans="2:21" x14ac:dyDescent="0.25">
      <c r="B53" s="83">
        <v>46</v>
      </c>
      <c r="C53" s="110" t="s">
        <v>23</v>
      </c>
      <c r="D53" s="111" t="s">
        <v>49</v>
      </c>
      <c r="E53" s="112" t="s">
        <v>624</v>
      </c>
      <c r="F53" s="117" t="s">
        <v>626</v>
      </c>
      <c r="G53" s="101"/>
      <c r="H53" s="101"/>
      <c r="I53" s="114"/>
      <c r="J53" s="101"/>
      <c r="K53" s="101"/>
      <c r="L53" s="101">
        <v>1360</v>
      </c>
      <c r="M53" s="101">
        <f>SUM(K53+L53)</f>
        <v>1360</v>
      </c>
      <c r="N53" s="101"/>
      <c r="O53" s="101">
        <v>680</v>
      </c>
      <c r="P53" s="118">
        <f t="shared" si="16"/>
        <v>1360</v>
      </c>
      <c r="Q53" s="101">
        <v>680</v>
      </c>
      <c r="R53" s="101">
        <f t="shared" si="17"/>
        <v>924800</v>
      </c>
      <c r="S53" s="101">
        <f t="shared" si="18"/>
        <v>0</v>
      </c>
      <c r="T53" s="101">
        <f t="shared" si="19"/>
        <v>462400</v>
      </c>
    </row>
    <row r="54" spans="2:21" x14ac:dyDescent="0.25">
      <c r="B54" s="83">
        <v>46</v>
      </c>
      <c r="C54" s="110" t="s">
        <v>23</v>
      </c>
      <c r="D54" s="111" t="s">
        <v>49</v>
      </c>
      <c r="E54" s="112" t="s">
        <v>624</v>
      </c>
      <c r="F54" s="117" t="s">
        <v>789</v>
      </c>
      <c r="G54" s="101"/>
      <c r="H54" s="101"/>
      <c r="I54" s="114"/>
      <c r="J54" s="101"/>
      <c r="K54" s="101"/>
      <c r="L54" s="101"/>
      <c r="M54" s="101">
        <f>SUM(K54+L54)</f>
        <v>0</v>
      </c>
      <c r="N54" s="101"/>
      <c r="O54" s="101">
        <v>0</v>
      </c>
      <c r="P54" s="118">
        <f t="shared" si="16"/>
        <v>0</v>
      </c>
      <c r="Q54" s="101">
        <v>680</v>
      </c>
      <c r="R54" s="101">
        <f t="shared" si="17"/>
        <v>0</v>
      </c>
      <c r="S54" s="101">
        <f t="shared" si="18"/>
        <v>0</v>
      </c>
      <c r="T54" s="101">
        <f t="shared" si="19"/>
        <v>0</v>
      </c>
    </row>
    <row r="55" spans="2:21" hidden="1" x14ac:dyDescent="0.25">
      <c r="B55" s="83">
        <v>47</v>
      </c>
      <c r="C55" s="110" t="s">
        <v>17</v>
      </c>
      <c r="D55" s="111" t="s">
        <v>30</v>
      </c>
      <c r="E55" s="112" t="s">
        <v>624</v>
      </c>
      <c r="F55" s="117" t="s">
        <v>789</v>
      </c>
      <c r="G55" s="101"/>
      <c r="H55" s="101"/>
      <c r="I55" s="114"/>
      <c r="J55" s="101"/>
      <c r="K55" s="101">
        <v>1950</v>
      </c>
      <c r="L55" s="101"/>
      <c r="M55" s="101">
        <f>SUM(K55+L55)</f>
        <v>1950</v>
      </c>
      <c r="N55" s="101"/>
      <c r="O55" s="101">
        <v>0</v>
      </c>
      <c r="P55" s="115"/>
      <c r="Q55" s="101">
        <v>1950</v>
      </c>
      <c r="R55" s="101">
        <f t="shared" si="17"/>
        <v>3802500</v>
      </c>
      <c r="S55" s="101">
        <f t="shared" si="18"/>
        <v>0</v>
      </c>
      <c r="T55" s="101">
        <f t="shared" si="19"/>
        <v>0</v>
      </c>
    </row>
    <row r="56" spans="2:21" hidden="1" x14ac:dyDescent="0.25">
      <c r="B56" s="83">
        <v>47</v>
      </c>
      <c r="C56" s="110" t="s">
        <v>17</v>
      </c>
      <c r="D56" s="111" t="s">
        <v>30</v>
      </c>
      <c r="E56" s="112" t="s">
        <v>624</v>
      </c>
      <c r="F56" s="117" t="s">
        <v>626</v>
      </c>
      <c r="G56" s="101"/>
      <c r="H56" s="101"/>
      <c r="I56" s="114"/>
      <c r="J56" s="101"/>
      <c r="K56" s="101"/>
      <c r="L56" s="101"/>
      <c r="M56" s="101">
        <f>SUM(K56+L56)</f>
        <v>0</v>
      </c>
      <c r="N56" s="101"/>
      <c r="O56" s="101">
        <v>1950</v>
      </c>
      <c r="P56" s="115"/>
      <c r="Q56" s="101">
        <v>1950</v>
      </c>
      <c r="R56" s="101">
        <f t="shared" si="17"/>
        <v>0</v>
      </c>
      <c r="S56" s="101">
        <f t="shared" si="18"/>
        <v>0</v>
      </c>
      <c r="T56" s="101">
        <f t="shared" si="19"/>
        <v>3802500</v>
      </c>
    </row>
    <row r="57" spans="2:21" hidden="1" x14ac:dyDescent="0.25">
      <c r="B57" s="83">
        <v>48</v>
      </c>
      <c r="C57" s="59" t="s">
        <v>7</v>
      </c>
      <c r="D57" s="61" t="s">
        <v>11</v>
      </c>
      <c r="E57" s="55" t="s">
        <v>39</v>
      </c>
      <c r="F57" s="58" t="s">
        <v>67</v>
      </c>
      <c r="G57" s="88"/>
      <c r="H57" s="88"/>
      <c r="I57" s="92"/>
      <c r="J57" s="88"/>
      <c r="K57" s="88"/>
      <c r="L57" s="88"/>
      <c r="M57" s="88">
        <f t="shared" ref="M57:M58" si="20">SUM(K57+L57)</f>
        <v>0</v>
      </c>
      <c r="N57" s="88"/>
      <c r="O57" s="88">
        <v>0</v>
      </c>
      <c r="Q57" s="88">
        <v>0</v>
      </c>
      <c r="R57" s="88">
        <f t="shared" si="17"/>
        <v>0</v>
      </c>
      <c r="S57" s="88">
        <f t="shared" si="18"/>
        <v>0</v>
      </c>
      <c r="T57" s="88">
        <f t="shared" si="19"/>
        <v>0</v>
      </c>
    </row>
    <row r="58" spans="2:21" hidden="1" x14ac:dyDescent="0.25">
      <c r="B58" s="83">
        <v>49</v>
      </c>
      <c r="C58" s="59" t="s">
        <v>7</v>
      </c>
      <c r="D58" s="61" t="s">
        <v>70</v>
      </c>
      <c r="E58" s="55" t="s">
        <v>39</v>
      </c>
      <c r="F58" s="57" t="s">
        <v>67</v>
      </c>
      <c r="G58" s="88"/>
      <c r="H58" s="88"/>
      <c r="I58" s="92"/>
      <c r="J58" s="88"/>
      <c r="K58" s="88"/>
      <c r="L58" s="88"/>
      <c r="M58" s="88">
        <f t="shared" si="20"/>
        <v>0</v>
      </c>
      <c r="N58" s="88"/>
      <c r="O58" s="88">
        <v>0</v>
      </c>
      <c r="Q58" s="88">
        <v>0</v>
      </c>
      <c r="R58" s="88">
        <f t="shared" si="17"/>
        <v>0</v>
      </c>
      <c r="S58" s="88">
        <f t="shared" si="18"/>
        <v>0</v>
      </c>
      <c r="T58" s="88">
        <f t="shared" si="19"/>
        <v>0</v>
      </c>
    </row>
    <row r="59" spans="2:21" x14ac:dyDescent="0.25">
      <c r="B59" s="83">
        <v>50</v>
      </c>
      <c r="C59" s="65" t="s">
        <v>23</v>
      </c>
      <c r="D59" s="66" t="s">
        <v>71</v>
      </c>
      <c r="E59" s="67" t="s">
        <v>72</v>
      </c>
      <c r="F59" s="70" t="s">
        <v>73</v>
      </c>
      <c r="G59" s="89"/>
      <c r="H59" s="89"/>
      <c r="I59" s="93"/>
      <c r="J59" s="89"/>
      <c r="K59" s="89"/>
      <c r="L59" s="89"/>
      <c r="M59" s="89">
        <v>0</v>
      </c>
      <c r="N59" s="89"/>
      <c r="O59" s="89">
        <v>0</v>
      </c>
      <c r="P59" s="41">
        <f t="shared" ref="P59:P62" si="21">M59-N59</f>
        <v>0</v>
      </c>
      <c r="Q59" s="89">
        <v>0</v>
      </c>
      <c r="R59" s="89">
        <f>M59*Q59</f>
        <v>0</v>
      </c>
      <c r="S59" s="89">
        <f>N59*Q59</f>
        <v>0</v>
      </c>
      <c r="T59" s="89">
        <f>O59*Q59</f>
        <v>0</v>
      </c>
    </row>
    <row r="60" spans="2:21" x14ac:dyDescent="0.25">
      <c r="B60" s="83">
        <v>51</v>
      </c>
      <c r="C60" s="59" t="s">
        <v>23</v>
      </c>
      <c r="D60" s="61" t="s">
        <v>74</v>
      </c>
      <c r="E60" s="55" t="s">
        <v>421</v>
      </c>
      <c r="F60" s="58" t="s">
        <v>73</v>
      </c>
      <c r="G60" s="88"/>
      <c r="H60" s="88"/>
      <c r="I60" s="92"/>
      <c r="J60" s="88"/>
      <c r="K60" s="88">
        <f>660+550</f>
        <v>1210</v>
      </c>
      <c r="L60" s="88"/>
      <c r="M60" s="88">
        <f t="shared" ref="M60" si="22">SUM(K60+L60)</f>
        <v>1210</v>
      </c>
      <c r="N60" s="88"/>
      <c r="O60" s="88">
        <v>399.16799999999995</v>
      </c>
      <c r="P60" s="41">
        <f t="shared" si="21"/>
        <v>1210</v>
      </c>
      <c r="Q60" s="88">
        <v>22</v>
      </c>
      <c r="R60" s="88">
        <f t="shared" ref="R60" si="23">M60*Q60</f>
        <v>26620</v>
      </c>
      <c r="S60" s="88">
        <f t="shared" ref="S60" si="24">N60*Q60</f>
        <v>0</v>
      </c>
      <c r="T60" s="88">
        <f t="shared" ref="T60" si="25">O60*Q60</f>
        <v>8781.6959999999981</v>
      </c>
      <c r="U60" s="54" t="s">
        <v>727</v>
      </c>
    </row>
    <row r="61" spans="2:21" x14ac:dyDescent="0.25">
      <c r="B61" s="83">
        <v>52</v>
      </c>
      <c r="C61" s="65" t="s">
        <v>23</v>
      </c>
      <c r="D61" s="66" t="s">
        <v>75</v>
      </c>
      <c r="E61" s="67" t="s">
        <v>76</v>
      </c>
      <c r="F61" s="68" t="s">
        <v>77</v>
      </c>
      <c r="G61" s="89"/>
      <c r="H61" s="89"/>
      <c r="I61" s="93"/>
      <c r="J61" s="89"/>
      <c r="K61" s="89"/>
      <c r="L61" s="89"/>
      <c r="M61" s="89">
        <v>0</v>
      </c>
      <c r="N61" s="89"/>
      <c r="O61" s="89">
        <v>0</v>
      </c>
      <c r="P61" s="41">
        <f t="shared" si="21"/>
        <v>0</v>
      </c>
      <c r="Q61" s="89">
        <v>0</v>
      </c>
      <c r="R61" s="89">
        <f>M61*Q61</f>
        <v>0</v>
      </c>
      <c r="S61" s="89">
        <f>N61*Q61</f>
        <v>0</v>
      </c>
      <c r="T61" s="89">
        <f>O61*Q61</f>
        <v>0</v>
      </c>
    </row>
    <row r="62" spans="2:21" x14ac:dyDescent="0.25">
      <c r="B62" s="83">
        <v>53</v>
      </c>
      <c r="C62" s="84" t="s">
        <v>23</v>
      </c>
      <c r="D62" s="61" t="s">
        <v>78</v>
      </c>
      <c r="E62" s="55" t="s">
        <v>79</v>
      </c>
      <c r="F62" s="58" t="s">
        <v>80</v>
      </c>
      <c r="G62" s="88"/>
      <c r="H62" s="88"/>
      <c r="I62" s="92"/>
      <c r="J62" s="88"/>
      <c r="K62" s="88"/>
      <c r="L62" s="88"/>
      <c r="M62" s="88">
        <f t="shared" ref="M62" si="26">SUM(K62+L62)</f>
        <v>0</v>
      </c>
      <c r="N62" s="88"/>
      <c r="O62" s="88">
        <v>0</v>
      </c>
      <c r="P62" s="41">
        <f t="shared" si="21"/>
        <v>0</v>
      </c>
      <c r="Q62" s="88">
        <v>288</v>
      </c>
      <c r="R62" s="88">
        <f t="shared" ref="R62:R67" si="27">M62*Q62</f>
        <v>0</v>
      </c>
      <c r="S62" s="88">
        <f t="shared" ref="S62:S67" si="28">N62*Q62</f>
        <v>0</v>
      </c>
      <c r="T62" s="88">
        <f t="shared" ref="T62:T67" si="29">O62*Q62</f>
        <v>0</v>
      </c>
      <c r="U62" s="54" t="s">
        <v>729</v>
      </c>
    </row>
    <row r="63" spans="2:21" hidden="1" x14ac:dyDescent="0.25">
      <c r="B63" s="83">
        <v>54</v>
      </c>
      <c r="C63" s="65" t="s">
        <v>7</v>
      </c>
      <c r="D63" s="66" t="s">
        <v>38</v>
      </c>
      <c r="E63" s="67" t="s">
        <v>79</v>
      </c>
      <c r="F63" s="71" t="s">
        <v>81</v>
      </c>
      <c r="G63" s="89"/>
      <c r="H63" s="89"/>
      <c r="I63" s="93"/>
      <c r="J63" s="89"/>
      <c r="K63" s="89"/>
      <c r="L63" s="89"/>
      <c r="M63" s="89">
        <v>0</v>
      </c>
      <c r="N63" s="89"/>
      <c r="O63" s="89">
        <v>0</v>
      </c>
      <c r="Q63" s="89">
        <v>0</v>
      </c>
      <c r="R63" s="89">
        <f t="shared" si="27"/>
        <v>0</v>
      </c>
      <c r="S63" s="89">
        <f t="shared" si="28"/>
        <v>0</v>
      </c>
      <c r="T63" s="89">
        <f t="shared" si="29"/>
        <v>0</v>
      </c>
    </row>
    <row r="64" spans="2:21" hidden="1" x14ac:dyDescent="0.25">
      <c r="B64" s="83">
        <v>55</v>
      </c>
      <c r="C64" s="65" t="s">
        <v>7</v>
      </c>
      <c r="D64" s="66" t="s">
        <v>38</v>
      </c>
      <c r="E64" s="67" t="s">
        <v>79</v>
      </c>
      <c r="F64" s="71" t="s">
        <v>82</v>
      </c>
      <c r="G64" s="89"/>
      <c r="H64" s="89"/>
      <c r="I64" s="93"/>
      <c r="J64" s="89"/>
      <c r="K64" s="89"/>
      <c r="L64" s="89"/>
      <c r="M64" s="89">
        <v>0</v>
      </c>
      <c r="N64" s="89"/>
      <c r="O64" s="89">
        <v>0</v>
      </c>
      <c r="Q64" s="89">
        <v>0</v>
      </c>
      <c r="R64" s="89">
        <f t="shared" si="27"/>
        <v>0</v>
      </c>
      <c r="S64" s="89">
        <f t="shared" si="28"/>
        <v>0</v>
      </c>
      <c r="T64" s="89">
        <f t="shared" si="29"/>
        <v>0</v>
      </c>
    </row>
    <row r="65" spans="2:21" x14ac:dyDescent="0.25">
      <c r="B65" s="83">
        <v>56</v>
      </c>
      <c r="C65" s="65" t="s">
        <v>69</v>
      </c>
      <c r="D65" s="66" t="s">
        <v>83</v>
      </c>
      <c r="E65" s="67" t="s">
        <v>79</v>
      </c>
      <c r="F65" s="71" t="s">
        <v>84</v>
      </c>
      <c r="G65" s="89"/>
      <c r="H65" s="89"/>
      <c r="I65" s="93"/>
      <c r="J65" s="89"/>
      <c r="K65" s="89"/>
      <c r="L65" s="89"/>
      <c r="M65" s="89">
        <v>0</v>
      </c>
      <c r="N65" s="89"/>
      <c r="O65" s="89">
        <v>0</v>
      </c>
      <c r="Q65" s="89">
        <v>0</v>
      </c>
      <c r="R65" s="89">
        <f t="shared" si="27"/>
        <v>0</v>
      </c>
      <c r="S65" s="89">
        <f t="shared" si="28"/>
        <v>0</v>
      </c>
      <c r="T65" s="89">
        <f t="shared" si="29"/>
        <v>0</v>
      </c>
    </row>
    <row r="66" spans="2:21" x14ac:dyDescent="0.25">
      <c r="B66" s="83">
        <v>57</v>
      </c>
      <c r="C66" s="84" t="s">
        <v>23</v>
      </c>
      <c r="D66" s="61" t="s">
        <v>78</v>
      </c>
      <c r="E66" s="55" t="s">
        <v>79</v>
      </c>
      <c r="F66" s="56" t="s">
        <v>86</v>
      </c>
      <c r="G66" s="88"/>
      <c r="H66" s="88"/>
      <c r="I66" s="92"/>
      <c r="J66" s="88"/>
      <c r="K66" s="88">
        <v>16710</v>
      </c>
      <c r="L66" s="88"/>
      <c r="M66" s="88">
        <f t="shared" ref="M66:M67" si="30">SUM(K66+L66)</f>
        <v>16710</v>
      </c>
      <c r="N66" s="88"/>
      <c r="O66" s="88">
        <v>0</v>
      </c>
      <c r="P66" s="41">
        <f t="shared" ref="P66:P68" si="31">M66-N66</f>
        <v>16710</v>
      </c>
      <c r="Q66" s="91">
        <v>557</v>
      </c>
      <c r="R66" s="88">
        <f t="shared" si="27"/>
        <v>9307470</v>
      </c>
      <c r="S66" s="88">
        <f t="shared" si="28"/>
        <v>0</v>
      </c>
      <c r="T66" s="88">
        <f t="shared" si="29"/>
        <v>0</v>
      </c>
      <c r="U66" s="54" t="s">
        <v>729</v>
      </c>
    </row>
    <row r="67" spans="2:21" x14ac:dyDescent="0.25">
      <c r="B67" s="83">
        <v>58</v>
      </c>
      <c r="C67" s="59" t="s">
        <v>23</v>
      </c>
      <c r="D67" s="61" t="s">
        <v>87</v>
      </c>
      <c r="E67" s="55" t="s">
        <v>79</v>
      </c>
      <c r="F67" s="56" t="s">
        <v>86</v>
      </c>
      <c r="G67" s="88"/>
      <c r="H67" s="88"/>
      <c r="I67" s="92"/>
      <c r="J67" s="88"/>
      <c r="K67" s="88">
        <f>16710+33420</f>
        <v>50130</v>
      </c>
      <c r="L67" s="88">
        <v>11140</v>
      </c>
      <c r="M67" s="88">
        <f t="shared" si="30"/>
        <v>61270</v>
      </c>
      <c r="N67" s="88"/>
      <c r="O67" s="88">
        <v>61270</v>
      </c>
      <c r="P67" s="41">
        <f t="shared" si="31"/>
        <v>61270</v>
      </c>
      <c r="Q67" s="88">
        <v>557</v>
      </c>
      <c r="R67" s="88">
        <f t="shared" si="27"/>
        <v>34127390</v>
      </c>
      <c r="S67" s="88">
        <f t="shared" si="28"/>
        <v>0</v>
      </c>
      <c r="T67" s="88">
        <f t="shared" si="29"/>
        <v>34127390</v>
      </c>
      <c r="U67" s="54" t="s">
        <v>730</v>
      </c>
    </row>
    <row r="68" spans="2:21" x14ac:dyDescent="0.25">
      <c r="B68" s="83">
        <v>59</v>
      </c>
      <c r="C68" s="65" t="s">
        <v>23</v>
      </c>
      <c r="D68" s="66" t="s">
        <v>88</v>
      </c>
      <c r="E68" s="67" t="s">
        <v>79</v>
      </c>
      <c r="F68" s="71" t="s">
        <v>86</v>
      </c>
      <c r="G68" s="89"/>
      <c r="H68" s="89"/>
      <c r="I68" s="93"/>
      <c r="J68" s="89"/>
      <c r="K68" s="89"/>
      <c r="L68" s="89"/>
      <c r="M68" s="89">
        <v>0</v>
      </c>
      <c r="N68" s="89"/>
      <c r="O68" s="89">
        <v>0</v>
      </c>
      <c r="P68" s="41">
        <f t="shared" si="31"/>
        <v>0</v>
      </c>
      <c r="Q68" s="89">
        <v>0</v>
      </c>
      <c r="R68" s="89">
        <f>M68*Q68</f>
        <v>0</v>
      </c>
      <c r="S68" s="89">
        <f>N68*Q68</f>
        <v>0</v>
      </c>
      <c r="T68" s="89">
        <f>O68*Q68</f>
        <v>0</v>
      </c>
    </row>
    <row r="69" spans="2:21" hidden="1" x14ac:dyDescent="0.25">
      <c r="B69" s="83">
        <v>60</v>
      </c>
      <c r="C69" s="59" t="s">
        <v>7</v>
      </c>
      <c r="D69" s="61" t="s">
        <v>89</v>
      </c>
      <c r="E69" s="55" t="s">
        <v>79</v>
      </c>
      <c r="F69" s="56" t="s">
        <v>86</v>
      </c>
      <c r="G69" s="88"/>
      <c r="H69" s="88"/>
      <c r="I69" s="92"/>
      <c r="J69" s="88"/>
      <c r="K69" s="88">
        <v>6000</v>
      </c>
      <c r="L69" s="88"/>
      <c r="M69" s="88">
        <f t="shared" ref="M69:M76" si="32">SUM(K69+L69)</f>
        <v>6000</v>
      </c>
      <c r="N69" s="88"/>
      <c r="O69" s="88">
        <v>6000</v>
      </c>
      <c r="Q69" s="88">
        <v>600</v>
      </c>
      <c r="R69" s="88">
        <f t="shared" ref="R69:R74" si="33">M69*Q69</f>
        <v>3600000</v>
      </c>
      <c r="S69" s="88">
        <f t="shared" ref="S69:S74" si="34">N69*Q69</f>
        <v>0</v>
      </c>
      <c r="T69" s="88">
        <f t="shared" ref="T69:T74" si="35">O69*Q69</f>
        <v>3600000</v>
      </c>
      <c r="U69" s="54" t="s">
        <v>727</v>
      </c>
    </row>
    <row r="70" spans="2:21" hidden="1" x14ac:dyDescent="0.25">
      <c r="B70" s="83">
        <v>61</v>
      </c>
      <c r="C70" s="95" t="s">
        <v>7</v>
      </c>
      <c r="D70" s="96" t="s">
        <v>348</v>
      </c>
      <c r="E70" s="97" t="s">
        <v>79</v>
      </c>
      <c r="F70" s="105" t="s">
        <v>86</v>
      </c>
      <c r="G70" s="99"/>
      <c r="H70" s="99"/>
      <c r="I70" s="100"/>
      <c r="J70" s="99"/>
      <c r="K70" s="99"/>
      <c r="L70" s="99"/>
      <c r="M70" s="99">
        <f>SUM(K70+L70)</f>
        <v>0</v>
      </c>
      <c r="N70" s="99"/>
      <c r="O70" s="99">
        <v>6000</v>
      </c>
      <c r="Q70" s="99">
        <v>600</v>
      </c>
      <c r="R70" s="99">
        <f t="shared" si="33"/>
        <v>0</v>
      </c>
      <c r="S70" s="99">
        <f t="shared" si="34"/>
        <v>0</v>
      </c>
      <c r="T70" s="99">
        <f t="shared" si="35"/>
        <v>3600000</v>
      </c>
    </row>
    <row r="71" spans="2:21" hidden="1" x14ac:dyDescent="0.25">
      <c r="B71" s="83">
        <v>62</v>
      </c>
      <c r="C71" s="59" t="s">
        <v>7</v>
      </c>
      <c r="D71" s="61" t="s">
        <v>90</v>
      </c>
      <c r="E71" s="55" t="s">
        <v>79</v>
      </c>
      <c r="F71" s="57" t="s">
        <v>91</v>
      </c>
      <c r="G71" s="88"/>
      <c r="H71" s="88"/>
      <c r="I71" s="92"/>
      <c r="J71" s="88"/>
      <c r="K71" s="88"/>
      <c r="L71" s="88"/>
      <c r="M71" s="88">
        <f t="shared" si="32"/>
        <v>0</v>
      </c>
      <c r="N71" s="88"/>
      <c r="O71" s="88">
        <v>0</v>
      </c>
      <c r="Q71" s="88">
        <v>260</v>
      </c>
      <c r="R71" s="88">
        <f t="shared" si="33"/>
        <v>0</v>
      </c>
      <c r="S71" s="88">
        <f t="shared" si="34"/>
        <v>0</v>
      </c>
      <c r="T71" s="88">
        <f t="shared" si="35"/>
        <v>0</v>
      </c>
      <c r="U71" s="54" t="s">
        <v>758</v>
      </c>
    </row>
    <row r="72" spans="2:21" hidden="1" x14ac:dyDescent="0.25">
      <c r="B72" s="83">
        <v>63</v>
      </c>
      <c r="C72" s="59" t="s">
        <v>7</v>
      </c>
      <c r="D72" s="61" t="s">
        <v>70</v>
      </c>
      <c r="E72" s="55" t="s">
        <v>79</v>
      </c>
      <c r="F72" s="58" t="s">
        <v>92</v>
      </c>
      <c r="G72" s="88"/>
      <c r="H72" s="88"/>
      <c r="I72" s="92"/>
      <c r="J72" s="88"/>
      <c r="K72" s="88"/>
      <c r="L72" s="88"/>
      <c r="M72" s="88">
        <f t="shared" si="32"/>
        <v>0</v>
      </c>
      <c r="N72" s="88"/>
      <c r="O72" s="88">
        <v>0</v>
      </c>
      <c r="Q72" s="88">
        <v>273</v>
      </c>
      <c r="R72" s="88">
        <f t="shared" si="33"/>
        <v>0</v>
      </c>
      <c r="S72" s="88">
        <f t="shared" si="34"/>
        <v>0</v>
      </c>
      <c r="T72" s="88">
        <f t="shared" si="35"/>
        <v>0</v>
      </c>
    </row>
    <row r="73" spans="2:21" hidden="1" x14ac:dyDescent="0.25">
      <c r="B73" s="83">
        <v>64</v>
      </c>
      <c r="C73" s="59" t="s">
        <v>7</v>
      </c>
      <c r="D73" s="61" t="s">
        <v>70</v>
      </c>
      <c r="E73" s="55" t="s">
        <v>79</v>
      </c>
      <c r="F73" s="58" t="s">
        <v>93</v>
      </c>
      <c r="G73" s="88"/>
      <c r="H73" s="88"/>
      <c r="I73" s="92"/>
      <c r="J73" s="88"/>
      <c r="K73" s="88">
        <v>3220</v>
      </c>
      <c r="L73" s="88"/>
      <c r="M73" s="88">
        <f t="shared" si="32"/>
        <v>3220</v>
      </c>
      <c r="N73" s="88"/>
      <c r="O73" s="88">
        <v>6440</v>
      </c>
      <c r="Q73" s="88">
        <v>322</v>
      </c>
      <c r="R73" s="88">
        <f t="shared" si="33"/>
        <v>1036840</v>
      </c>
      <c r="S73" s="88">
        <f t="shared" si="34"/>
        <v>0</v>
      </c>
      <c r="T73" s="88">
        <f t="shared" si="35"/>
        <v>2073680</v>
      </c>
      <c r="U73" s="54" t="s">
        <v>727</v>
      </c>
    </row>
    <row r="74" spans="2:21" x14ac:dyDescent="0.25">
      <c r="B74" s="83">
        <v>65</v>
      </c>
      <c r="C74" s="59" t="s">
        <v>23</v>
      </c>
      <c r="D74" s="61" t="s">
        <v>94</v>
      </c>
      <c r="E74" s="55" t="s">
        <v>79</v>
      </c>
      <c r="F74" s="58" t="s">
        <v>95</v>
      </c>
      <c r="G74" s="88"/>
      <c r="H74" s="88"/>
      <c r="I74" s="92"/>
      <c r="J74" s="88"/>
      <c r="K74" s="88"/>
      <c r="L74" s="88"/>
      <c r="M74" s="88">
        <f t="shared" si="32"/>
        <v>0</v>
      </c>
      <c r="N74" s="89"/>
      <c r="O74" s="89">
        <v>0</v>
      </c>
      <c r="P74" s="41">
        <f t="shared" ref="P74:P77" si="36">M74-N74</f>
        <v>0</v>
      </c>
      <c r="Q74" s="88">
        <v>230</v>
      </c>
      <c r="R74" s="88">
        <f t="shared" si="33"/>
        <v>0</v>
      </c>
      <c r="S74" s="88">
        <f t="shared" si="34"/>
        <v>0</v>
      </c>
      <c r="T74" s="88">
        <f t="shared" si="35"/>
        <v>0</v>
      </c>
      <c r="U74" s="54" t="s">
        <v>731</v>
      </c>
    </row>
    <row r="75" spans="2:21" x14ac:dyDescent="0.25">
      <c r="B75" s="83">
        <v>66</v>
      </c>
      <c r="C75" s="65" t="s">
        <v>23</v>
      </c>
      <c r="D75" s="66" t="s">
        <v>78</v>
      </c>
      <c r="E75" s="67" t="s">
        <v>79</v>
      </c>
      <c r="F75" s="68" t="s">
        <v>96</v>
      </c>
      <c r="G75" s="89"/>
      <c r="H75" s="89"/>
      <c r="I75" s="93"/>
      <c r="J75" s="89"/>
      <c r="K75" s="89"/>
      <c r="L75" s="89"/>
      <c r="M75" s="89">
        <v>0</v>
      </c>
      <c r="N75" s="89"/>
      <c r="O75" s="89">
        <v>0</v>
      </c>
      <c r="P75" s="41">
        <f t="shared" si="36"/>
        <v>0</v>
      </c>
      <c r="Q75" s="89">
        <v>0</v>
      </c>
      <c r="R75" s="89">
        <f>M75*Q75</f>
        <v>0</v>
      </c>
      <c r="S75" s="89">
        <f>N75*Q75</f>
        <v>0</v>
      </c>
      <c r="T75" s="89">
        <f>O75*Q75</f>
        <v>0</v>
      </c>
    </row>
    <row r="76" spans="2:21" x14ac:dyDescent="0.25">
      <c r="B76" s="83">
        <v>67</v>
      </c>
      <c r="C76" s="59" t="s">
        <v>23</v>
      </c>
      <c r="D76" s="61" t="s">
        <v>97</v>
      </c>
      <c r="E76" s="55" t="s">
        <v>79</v>
      </c>
      <c r="F76" s="58" t="s">
        <v>98</v>
      </c>
      <c r="G76" s="88"/>
      <c r="H76" s="88"/>
      <c r="I76" s="92"/>
      <c r="J76" s="88"/>
      <c r="K76" s="88"/>
      <c r="L76" s="88"/>
      <c r="M76" s="88">
        <f t="shared" si="32"/>
        <v>0</v>
      </c>
      <c r="N76" s="88"/>
      <c r="O76" s="88">
        <v>0</v>
      </c>
      <c r="P76" s="41">
        <f t="shared" si="36"/>
        <v>0</v>
      </c>
      <c r="Q76" s="88">
        <v>575</v>
      </c>
      <c r="R76" s="88">
        <f t="shared" ref="R76:R90" si="37">M76*Q76</f>
        <v>0</v>
      </c>
      <c r="S76" s="88">
        <f t="shared" ref="S76:S90" si="38">N76*Q76</f>
        <v>0</v>
      </c>
      <c r="T76" s="88">
        <f t="shared" ref="T76:T90" si="39">O76*Q76</f>
        <v>0</v>
      </c>
      <c r="U76" s="54" t="s">
        <v>729</v>
      </c>
    </row>
    <row r="77" spans="2:21" x14ac:dyDescent="0.25">
      <c r="B77" s="83">
        <v>68</v>
      </c>
      <c r="C77" s="65" t="s">
        <v>23</v>
      </c>
      <c r="D77" s="66" t="s">
        <v>99</v>
      </c>
      <c r="E77" s="67" t="s">
        <v>79</v>
      </c>
      <c r="F77" s="75" t="s">
        <v>98</v>
      </c>
      <c r="G77" s="89"/>
      <c r="H77" s="89"/>
      <c r="I77" s="93"/>
      <c r="J77" s="89"/>
      <c r="K77" s="89"/>
      <c r="L77" s="89"/>
      <c r="M77" s="89">
        <v>0</v>
      </c>
      <c r="N77" s="89"/>
      <c r="O77" s="89">
        <v>0</v>
      </c>
      <c r="P77" s="41">
        <f t="shared" si="36"/>
        <v>0</v>
      </c>
      <c r="Q77" s="89">
        <v>0</v>
      </c>
      <c r="R77" s="89">
        <f t="shared" si="37"/>
        <v>0</v>
      </c>
      <c r="S77" s="89">
        <f t="shared" si="38"/>
        <v>0</v>
      </c>
      <c r="T77" s="89">
        <f t="shared" si="39"/>
        <v>0</v>
      </c>
    </row>
    <row r="78" spans="2:21" hidden="1" x14ac:dyDescent="0.25">
      <c r="B78" s="83">
        <v>69</v>
      </c>
      <c r="C78" s="65" t="s">
        <v>7</v>
      </c>
      <c r="D78" s="66" t="s">
        <v>100</v>
      </c>
      <c r="E78" s="67" t="s">
        <v>101</v>
      </c>
      <c r="F78" s="70" t="s">
        <v>102</v>
      </c>
      <c r="G78" s="89"/>
      <c r="H78" s="89"/>
      <c r="I78" s="93"/>
      <c r="J78" s="89"/>
      <c r="K78" s="89"/>
      <c r="L78" s="89"/>
      <c r="M78" s="89">
        <v>0</v>
      </c>
      <c r="N78" s="89"/>
      <c r="O78" s="89">
        <v>0</v>
      </c>
      <c r="Q78" s="89">
        <v>0</v>
      </c>
      <c r="R78" s="89">
        <f t="shared" si="37"/>
        <v>0</v>
      </c>
      <c r="S78" s="89">
        <f t="shared" si="38"/>
        <v>0</v>
      </c>
      <c r="T78" s="89">
        <f t="shared" si="39"/>
        <v>0</v>
      </c>
    </row>
    <row r="79" spans="2:21" x14ac:dyDescent="0.25">
      <c r="B79" s="83">
        <v>70</v>
      </c>
      <c r="C79" s="59" t="s">
        <v>23</v>
      </c>
      <c r="D79" s="61" t="s">
        <v>97</v>
      </c>
      <c r="E79" s="55" t="s">
        <v>101</v>
      </c>
      <c r="F79" s="58" t="s">
        <v>103</v>
      </c>
      <c r="G79" s="88"/>
      <c r="H79" s="88"/>
      <c r="I79" s="92"/>
      <c r="J79" s="88"/>
      <c r="K79" s="88"/>
      <c r="L79" s="88"/>
      <c r="M79" s="88">
        <f t="shared" ref="M79:M90" si="40">SUM(K79+L79)</f>
        <v>0</v>
      </c>
      <c r="N79" s="88"/>
      <c r="O79" s="88">
        <v>0</v>
      </c>
      <c r="P79" s="41">
        <f t="shared" ref="P79:P83" si="41">M79-N79</f>
        <v>0</v>
      </c>
      <c r="Q79" s="91">
        <v>330</v>
      </c>
      <c r="R79" s="88">
        <f t="shared" si="37"/>
        <v>0</v>
      </c>
      <c r="S79" s="88">
        <f t="shared" si="38"/>
        <v>0</v>
      </c>
      <c r="T79" s="88">
        <f t="shared" si="39"/>
        <v>0</v>
      </c>
      <c r="U79" s="54" t="s">
        <v>732</v>
      </c>
    </row>
    <row r="80" spans="2:21" x14ac:dyDescent="0.25">
      <c r="B80" s="83">
        <v>71</v>
      </c>
      <c r="C80" s="59" t="s">
        <v>23</v>
      </c>
      <c r="D80" s="61" t="s">
        <v>99</v>
      </c>
      <c r="E80" s="55" t="s">
        <v>101</v>
      </c>
      <c r="F80" s="58" t="s">
        <v>104</v>
      </c>
      <c r="G80" s="88"/>
      <c r="H80" s="88"/>
      <c r="I80" s="92"/>
      <c r="J80" s="88"/>
      <c r="K80" s="88"/>
      <c r="L80" s="88"/>
      <c r="M80" s="88">
        <f t="shared" si="40"/>
        <v>0</v>
      </c>
      <c r="N80" s="88"/>
      <c r="O80" s="88">
        <v>0</v>
      </c>
      <c r="P80" s="41">
        <f t="shared" si="41"/>
        <v>0</v>
      </c>
      <c r="Q80" s="88">
        <v>265</v>
      </c>
      <c r="R80" s="88">
        <f t="shared" si="37"/>
        <v>0</v>
      </c>
      <c r="S80" s="88">
        <f t="shared" si="38"/>
        <v>0</v>
      </c>
      <c r="T80" s="88">
        <f t="shared" si="39"/>
        <v>0</v>
      </c>
      <c r="U80" s="54" t="s">
        <v>732</v>
      </c>
    </row>
    <row r="81" spans="2:21" x14ac:dyDescent="0.25">
      <c r="B81" s="83">
        <v>72</v>
      </c>
      <c r="C81" s="59" t="s">
        <v>23</v>
      </c>
      <c r="D81" s="63" t="s">
        <v>105</v>
      </c>
      <c r="E81" s="55" t="s">
        <v>101</v>
      </c>
      <c r="F81" s="58" t="s">
        <v>106</v>
      </c>
      <c r="G81" s="88"/>
      <c r="H81" s="88"/>
      <c r="I81" s="92"/>
      <c r="J81" s="88"/>
      <c r="K81" s="88">
        <v>2080</v>
      </c>
      <c r="L81" s="88"/>
      <c r="M81" s="88">
        <f t="shared" si="40"/>
        <v>2080</v>
      </c>
      <c r="N81" s="88"/>
      <c r="O81" s="88">
        <v>0</v>
      </c>
      <c r="P81" s="41">
        <f t="shared" si="41"/>
        <v>2080</v>
      </c>
      <c r="Q81" s="88">
        <v>130</v>
      </c>
      <c r="R81" s="88">
        <f t="shared" si="37"/>
        <v>270400</v>
      </c>
      <c r="S81" s="88">
        <f t="shared" si="38"/>
        <v>0</v>
      </c>
      <c r="T81" s="88">
        <f t="shared" si="39"/>
        <v>0</v>
      </c>
      <c r="U81" s="54" t="s">
        <v>733</v>
      </c>
    </row>
    <row r="82" spans="2:21" x14ac:dyDescent="0.25">
      <c r="B82" s="83">
        <v>73</v>
      </c>
      <c r="C82" s="59" t="s">
        <v>23</v>
      </c>
      <c r="D82" s="63" t="s">
        <v>107</v>
      </c>
      <c r="E82" s="55" t="s">
        <v>101</v>
      </c>
      <c r="F82" s="58" t="s">
        <v>106</v>
      </c>
      <c r="G82" s="88"/>
      <c r="H82" s="88"/>
      <c r="I82" s="92"/>
      <c r="J82" s="88"/>
      <c r="K82" s="88"/>
      <c r="L82" s="88"/>
      <c r="M82" s="88">
        <f t="shared" si="40"/>
        <v>0</v>
      </c>
      <c r="N82" s="88"/>
      <c r="O82" s="88">
        <v>2160</v>
      </c>
      <c r="P82" s="41">
        <f t="shared" si="41"/>
        <v>0</v>
      </c>
      <c r="Q82" s="88">
        <v>135</v>
      </c>
      <c r="R82" s="88">
        <f t="shared" si="37"/>
        <v>0</v>
      </c>
      <c r="S82" s="88">
        <f t="shared" si="38"/>
        <v>0</v>
      </c>
      <c r="T82" s="88">
        <f t="shared" si="39"/>
        <v>291600</v>
      </c>
      <c r="U82" s="54" t="s">
        <v>731</v>
      </c>
    </row>
    <row r="83" spans="2:21" x14ac:dyDescent="0.25">
      <c r="B83" s="83">
        <v>74</v>
      </c>
      <c r="C83" s="59" t="s">
        <v>23</v>
      </c>
      <c r="D83" s="63" t="s">
        <v>59</v>
      </c>
      <c r="E83" s="55" t="s">
        <v>101</v>
      </c>
      <c r="F83" s="58" t="s">
        <v>106</v>
      </c>
      <c r="G83" s="88"/>
      <c r="H83" s="88"/>
      <c r="I83" s="92"/>
      <c r="J83" s="88"/>
      <c r="K83" s="88">
        <v>2144</v>
      </c>
      <c r="L83" s="88"/>
      <c r="M83" s="88">
        <f t="shared" si="40"/>
        <v>2144</v>
      </c>
      <c r="N83" s="88"/>
      <c r="O83" s="88">
        <v>2144</v>
      </c>
      <c r="P83" s="41">
        <f t="shared" si="41"/>
        <v>2144</v>
      </c>
      <c r="Q83" s="88">
        <v>134</v>
      </c>
      <c r="R83" s="88">
        <f t="shared" si="37"/>
        <v>287296</v>
      </c>
      <c r="S83" s="88">
        <f t="shared" si="38"/>
        <v>0</v>
      </c>
      <c r="T83" s="88">
        <f t="shared" si="39"/>
        <v>287296</v>
      </c>
      <c r="U83" s="54" t="s">
        <v>727</v>
      </c>
    </row>
    <row r="84" spans="2:21" hidden="1" x14ac:dyDescent="0.25">
      <c r="B84" s="83">
        <v>75</v>
      </c>
      <c r="C84" s="59" t="s">
        <v>7</v>
      </c>
      <c r="D84" s="63" t="s">
        <v>108</v>
      </c>
      <c r="E84" s="55" t="s">
        <v>101</v>
      </c>
      <c r="F84" s="58" t="s">
        <v>106</v>
      </c>
      <c r="G84" s="88"/>
      <c r="H84" s="88"/>
      <c r="I84" s="92"/>
      <c r="J84" s="88"/>
      <c r="K84" s="88">
        <v>2208</v>
      </c>
      <c r="L84" s="88"/>
      <c r="M84" s="88">
        <f t="shared" si="40"/>
        <v>2208</v>
      </c>
      <c r="N84" s="88"/>
      <c r="O84" s="88">
        <v>0</v>
      </c>
      <c r="Q84" s="88">
        <v>138</v>
      </c>
      <c r="R84" s="88">
        <f t="shared" si="37"/>
        <v>304704</v>
      </c>
      <c r="S84" s="88">
        <f t="shared" si="38"/>
        <v>0</v>
      </c>
      <c r="T84" s="88">
        <f t="shared" si="39"/>
        <v>0</v>
      </c>
    </row>
    <row r="85" spans="2:21" x14ac:dyDescent="0.25">
      <c r="B85" s="83">
        <v>76</v>
      </c>
      <c r="C85" s="59" t="s">
        <v>23</v>
      </c>
      <c r="D85" s="63" t="s">
        <v>109</v>
      </c>
      <c r="E85" s="55" t="s">
        <v>101</v>
      </c>
      <c r="F85" s="58" t="s">
        <v>106</v>
      </c>
      <c r="G85" s="88"/>
      <c r="H85" s="88"/>
      <c r="I85" s="92"/>
      <c r="J85" s="88"/>
      <c r="K85" s="88">
        <v>663.04</v>
      </c>
      <c r="L85" s="88">
        <v>2688</v>
      </c>
      <c r="M85" s="88">
        <f t="shared" si="40"/>
        <v>3351.04</v>
      </c>
      <c r="N85" s="88"/>
      <c r="O85" s="88">
        <v>0</v>
      </c>
      <c r="P85" s="41">
        <f t="shared" ref="P85:P86" si="42">M85-N85</f>
        <v>3351.04</v>
      </c>
      <c r="Q85" s="88">
        <v>168</v>
      </c>
      <c r="R85" s="88">
        <f t="shared" si="37"/>
        <v>562974.71999999997</v>
      </c>
      <c r="S85" s="88">
        <f t="shared" si="38"/>
        <v>0</v>
      </c>
      <c r="T85" s="88">
        <f t="shared" si="39"/>
        <v>0</v>
      </c>
      <c r="U85" s="54" t="s">
        <v>734</v>
      </c>
    </row>
    <row r="86" spans="2:21" x14ac:dyDescent="0.25">
      <c r="B86" s="83">
        <v>77</v>
      </c>
      <c r="C86" s="59" t="s">
        <v>23</v>
      </c>
      <c r="D86" s="61" t="s">
        <v>110</v>
      </c>
      <c r="E86" s="55" t="s">
        <v>101</v>
      </c>
      <c r="F86" s="58" t="s">
        <v>111</v>
      </c>
      <c r="G86" s="88"/>
      <c r="H86" s="88"/>
      <c r="I86" s="92"/>
      <c r="J86" s="88"/>
      <c r="K86" s="88">
        <f>1920+3840</f>
        <v>5760</v>
      </c>
      <c r="L86" s="88"/>
      <c r="M86" s="88">
        <f t="shared" si="40"/>
        <v>5760</v>
      </c>
      <c r="N86" s="88"/>
      <c r="O86" s="88">
        <v>3840</v>
      </c>
      <c r="P86" s="41">
        <f t="shared" si="42"/>
        <v>5760</v>
      </c>
      <c r="Q86" s="88">
        <v>120</v>
      </c>
      <c r="R86" s="88">
        <f t="shared" si="37"/>
        <v>691200</v>
      </c>
      <c r="S86" s="88">
        <f t="shared" si="38"/>
        <v>0</v>
      </c>
      <c r="T86" s="88">
        <f t="shared" si="39"/>
        <v>460800</v>
      </c>
      <c r="U86" s="54" t="s">
        <v>727</v>
      </c>
    </row>
    <row r="87" spans="2:21" hidden="1" x14ac:dyDescent="0.25">
      <c r="B87" s="83">
        <v>78</v>
      </c>
      <c r="C87" s="59" t="s">
        <v>7</v>
      </c>
      <c r="D87" s="61" t="s">
        <v>65</v>
      </c>
      <c r="E87" s="55" t="s">
        <v>101</v>
      </c>
      <c r="F87" s="58" t="s">
        <v>111</v>
      </c>
      <c r="G87" s="88"/>
      <c r="H87" s="88"/>
      <c r="I87" s="92"/>
      <c r="J87" s="88"/>
      <c r="K87" s="88">
        <v>2192</v>
      </c>
      <c r="L87" s="88"/>
      <c r="M87" s="88">
        <f t="shared" si="40"/>
        <v>2192</v>
      </c>
      <c r="N87" s="88"/>
      <c r="O87" s="88">
        <v>2192</v>
      </c>
      <c r="Q87" s="88">
        <v>137</v>
      </c>
      <c r="R87" s="88">
        <f t="shared" si="37"/>
        <v>300304</v>
      </c>
      <c r="S87" s="88">
        <f t="shared" si="38"/>
        <v>0</v>
      </c>
      <c r="T87" s="88">
        <f t="shared" si="39"/>
        <v>300304</v>
      </c>
      <c r="U87" s="54" t="s">
        <v>727</v>
      </c>
    </row>
    <row r="88" spans="2:21" hidden="1" x14ac:dyDescent="0.25">
      <c r="B88" s="83">
        <v>79</v>
      </c>
      <c r="C88" s="84" t="s">
        <v>17</v>
      </c>
      <c r="D88" s="85" t="s">
        <v>112</v>
      </c>
      <c r="E88" s="81" t="s">
        <v>101</v>
      </c>
      <c r="F88" s="87" t="s">
        <v>106</v>
      </c>
      <c r="G88" s="91"/>
      <c r="H88" s="91"/>
      <c r="I88" s="94"/>
      <c r="J88" s="91"/>
      <c r="K88" s="91"/>
      <c r="L88" s="91"/>
      <c r="M88" s="88">
        <f t="shared" si="40"/>
        <v>0</v>
      </c>
      <c r="N88" s="91"/>
      <c r="O88" s="91">
        <v>0</v>
      </c>
      <c r="Q88" s="91">
        <v>128</v>
      </c>
      <c r="R88" s="88">
        <f t="shared" si="37"/>
        <v>0</v>
      </c>
      <c r="S88" s="88">
        <f t="shared" si="38"/>
        <v>0</v>
      </c>
      <c r="T88" s="88">
        <f t="shared" si="39"/>
        <v>0</v>
      </c>
    </row>
    <row r="89" spans="2:21" hidden="1" x14ac:dyDescent="0.25">
      <c r="B89" s="83">
        <v>80</v>
      </c>
      <c r="C89" s="59" t="s">
        <v>7</v>
      </c>
      <c r="D89" s="61" t="s">
        <v>8</v>
      </c>
      <c r="E89" s="55" t="s">
        <v>101</v>
      </c>
      <c r="F89" s="58" t="s">
        <v>106</v>
      </c>
      <c r="G89" s="88"/>
      <c r="H89" s="88"/>
      <c r="I89" s="92"/>
      <c r="J89" s="88"/>
      <c r="K89" s="88"/>
      <c r="L89" s="88"/>
      <c r="M89" s="88">
        <f t="shared" si="40"/>
        <v>0</v>
      </c>
      <c r="N89" s="88"/>
      <c r="O89" s="88">
        <v>2112</v>
      </c>
      <c r="Q89" s="88">
        <v>132</v>
      </c>
      <c r="R89" s="88">
        <f t="shared" si="37"/>
        <v>0</v>
      </c>
      <c r="S89" s="88">
        <f t="shared" si="38"/>
        <v>0</v>
      </c>
      <c r="T89" s="88">
        <f t="shared" si="39"/>
        <v>278784</v>
      </c>
      <c r="U89" s="54" t="s">
        <v>727</v>
      </c>
    </row>
    <row r="90" spans="2:21" x14ac:dyDescent="0.25">
      <c r="B90" s="83">
        <v>81</v>
      </c>
      <c r="C90" s="59" t="s">
        <v>23</v>
      </c>
      <c r="D90" s="61" t="s">
        <v>113</v>
      </c>
      <c r="E90" s="55" t="s">
        <v>101</v>
      </c>
      <c r="F90" s="58" t="s">
        <v>106</v>
      </c>
      <c r="G90" s="88"/>
      <c r="H90" s="88"/>
      <c r="I90" s="92"/>
      <c r="J90" s="88"/>
      <c r="K90" s="88"/>
      <c r="L90" s="88"/>
      <c r="M90" s="88">
        <f t="shared" si="40"/>
        <v>0</v>
      </c>
      <c r="N90" s="88"/>
      <c r="O90" s="88">
        <v>0</v>
      </c>
      <c r="P90" s="41">
        <f t="shared" ref="P90:P91" si="43">M90-N90</f>
        <v>0</v>
      </c>
      <c r="Q90" s="88">
        <v>120</v>
      </c>
      <c r="R90" s="88">
        <f t="shared" si="37"/>
        <v>0</v>
      </c>
      <c r="S90" s="88">
        <f t="shared" si="38"/>
        <v>0</v>
      </c>
      <c r="T90" s="88">
        <f t="shared" si="39"/>
        <v>0</v>
      </c>
      <c r="U90" s="54" t="s">
        <v>727</v>
      </c>
    </row>
    <row r="91" spans="2:21" x14ac:dyDescent="0.25">
      <c r="B91" s="83">
        <v>82</v>
      </c>
      <c r="C91" s="65" t="s">
        <v>23</v>
      </c>
      <c r="D91" s="73" t="s">
        <v>114</v>
      </c>
      <c r="E91" s="67" t="s">
        <v>101</v>
      </c>
      <c r="F91" s="70" t="s">
        <v>106</v>
      </c>
      <c r="G91" s="89"/>
      <c r="H91" s="89"/>
      <c r="I91" s="93"/>
      <c r="J91" s="89"/>
      <c r="K91" s="89"/>
      <c r="L91" s="89"/>
      <c r="M91" s="89">
        <v>0</v>
      </c>
      <c r="N91" s="89"/>
      <c r="O91" s="89">
        <v>0</v>
      </c>
      <c r="P91" s="41">
        <f t="shared" si="43"/>
        <v>0</v>
      </c>
      <c r="Q91" s="89"/>
      <c r="R91" s="89">
        <f>M91*Q91</f>
        <v>0</v>
      </c>
      <c r="S91" s="89">
        <f>N91*Q91</f>
        <v>0</v>
      </c>
      <c r="T91" s="89">
        <f>O91*Q91</f>
        <v>0</v>
      </c>
    </row>
    <row r="92" spans="2:21" hidden="1" x14ac:dyDescent="0.25">
      <c r="B92" s="83">
        <v>83</v>
      </c>
      <c r="C92" s="59" t="s">
        <v>7</v>
      </c>
      <c r="D92" s="63" t="s">
        <v>115</v>
      </c>
      <c r="E92" s="55" t="s">
        <v>101</v>
      </c>
      <c r="F92" s="58" t="s">
        <v>106</v>
      </c>
      <c r="G92" s="88"/>
      <c r="H92" s="88"/>
      <c r="I92" s="92"/>
      <c r="J92" s="88"/>
      <c r="K92" s="88"/>
      <c r="L92" s="88"/>
      <c r="M92" s="88">
        <f t="shared" ref="M92:M97" si="44">SUM(K92+L92)</f>
        <v>0</v>
      </c>
      <c r="N92" s="88"/>
      <c r="O92" s="88">
        <v>0</v>
      </c>
      <c r="Q92" s="88">
        <v>126</v>
      </c>
      <c r="R92" s="88">
        <f t="shared" ref="R92:R97" si="45">M92*Q92</f>
        <v>0</v>
      </c>
      <c r="S92" s="88">
        <f t="shared" ref="S92:S97" si="46">N92*Q92</f>
        <v>0</v>
      </c>
      <c r="T92" s="88">
        <f t="shared" ref="T92:T97" si="47">O92*Q92</f>
        <v>0</v>
      </c>
      <c r="U92" s="54" t="s">
        <v>758</v>
      </c>
    </row>
    <row r="93" spans="2:21" hidden="1" x14ac:dyDescent="0.25">
      <c r="B93" s="83">
        <v>84</v>
      </c>
      <c r="C93" s="59" t="s">
        <v>7</v>
      </c>
      <c r="D93" s="63" t="s">
        <v>14</v>
      </c>
      <c r="E93" s="55" t="s">
        <v>101</v>
      </c>
      <c r="F93" s="58" t="s">
        <v>106</v>
      </c>
      <c r="G93" s="88"/>
      <c r="H93" s="88"/>
      <c r="I93" s="92"/>
      <c r="J93" s="88"/>
      <c r="K93" s="88"/>
      <c r="L93" s="88"/>
      <c r="M93" s="88">
        <f t="shared" si="44"/>
        <v>0</v>
      </c>
      <c r="N93" s="88"/>
      <c r="O93" s="88">
        <v>1984</v>
      </c>
      <c r="Q93" s="88">
        <v>124</v>
      </c>
      <c r="R93" s="88">
        <f t="shared" si="45"/>
        <v>0</v>
      </c>
      <c r="S93" s="88">
        <f t="shared" si="46"/>
        <v>0</v>
      </c>
      <c r="T93" s="88">
        <f t="shared" si="47"/>
        <v>246016</v>
      </c>
      <c r="U93" s="54" t="s">
        <v>727</v>
      </c>
    </row>
    <row r="94" spans="2:21" hidden="1" x14ac:dyDescent="0.25">
      <c r="B94" s="83">
        <v>85</v>
      </c>
      <c r="C94" s="59" t="s">
        <v>7</v>
      </c>
      <c r="D94" s="63" t="s">
        <v>89</v>
      </c>
      <c r="E94" s="55" t="s">
        <v>101</v>
      </c>
      <c r="F94" s="58" t="s">
        <v>106</v>
      </c>
      <c r="G94" s="88"/>
      <c r="H94" s="88"/>
      <c r="I94" s="92"/>
      <c r="J94" s="88"/>
      <c r="K94" s="88"/>
      <c r="L94" s="88"/>
      <c r="M94" s="88">
        <f t="shared" si="44"/>
        <v>0</v>
      </c>
      <c r="N94" s="88"/>
      <c r="O94" s="88">
        <v>2016</v>
      </c>
      <c r="Q94" s="88">
        <v>126</v>
      </c>
      <c r="R94" s="88">
        <f t="shared" si="45"/>
        <v>0</v>
      </c>
      <c r="S94" s="88">
        <f t="shared" si="46"/>
        <v>0</v>
      </c>
      <c r="T94" s="88">
        <f t="shared" si="47"/>
        <v>254016</v>
      </c>
      <c r="U94" s="54" t="s">
        <v>727</v>
      </c>
    </row>
    <row r="95" spans="2:21" hidden="1" x14ac:dyDescent="0.25">
      <c r="B95" s="83">
        <v>86</v>
      </c>
      <c r="C95" s="59" t="s">
        <v>7</v>
      </c>
      <c r="D95" s="63" t="s">
        <v>116</v>
      </c>
      <c r="E95" s="55" t="s">
        <v>101</v>
      </c>
      <c r="F95" s="58" t="s">
        <v>106</v>
      </c>
      <c r="G95" s="88"/>
      <c r="H95" s="88"/>
      <c r="I95" s="92"/>
      <c r="J95" s="88"/>
      <c r="K95" s="88"/>
      <c r="L95" s="88"/>
      <c r="M95" s="88">
        <f t="shared" si="44"/>
        <v>0</v>
      </c>
      <c r="N95" s="88"/>
      <c r="O95" s="88">
        <v>2064</v>
      </c>
      <c r="Q95" s="88">
        <v>129</v>
      </c>
      <c r="R95" s="88">
        <f t="shared" si="45"/>
        <v>0</v>
      </c>
      <c r="S95" s="88">
        <f t="shared" si="46"/>
        <v>0</v>
      </c>
      <c r="T95" s="88">
        <f t="shared" si="47"/>
        <v>266256</v>
      </c>
      <c r="U95" s="54" t="s">
        <v>727</v>
      </c>
    </row>
    <row r="96" spans="2:21" hidden="1" x14ac:dyDescent="0.25">
      <c r="B96" s="83">
        <v>87</v>
      </c>
      <c r="C96" s="59" t="s">
        <v>7</v>
      </c>
      <c r="D96" s="63" t="s">
        <v>65</v>
      </c>
      <c r="E96" s="55" t="s">
        <v>117</v>
      </c>
      <c r="F96" s="58" t="s">
        <v>118</v>
      </c>
      <c r="G96" s="88"/>
      <c r="H96" s="88"/>
      <c r="I96" s="92"/>
      <c r="J96" s="88"/>
      <c r="K96" s="88"/>
      <c r="L96" s="88"/>
      <c r="M96" s="88">
        <f t="shared" si="44"/>
        <v>0</v>
      </c>
      <c r="N96" s="88"/>
      <c r="O96" s="88">
        <v>0</v>
      </c>
      <c r="Q96" s="88">
        <v>250</v>
      </c>
      <c r="R96" s="88">
        <f t="shared" si="45"/>
        <v>0</v>
      </c>
      <c r="S96" s="88">
        <f t="shared" si="46"/>
        <v>0</v>
      </c>
      <c r="T96" s="88">
        <f t="shared" si="47"/>
        <v>0</v>
      </c>
    </row>
    <row r="97" spans="2:21" hidden="1" x14ac:dyDescent="0.25">
      <c r="B97" s="83">
        <v>88</v>
      </c>
      <c r="C97" s="59" t="s">
        <v>7</v>
      </c>
      <c r="D97" s="63" t="s">
        <v>65</v>
      </c>
      <c r="E97" s="55" t="s">
        <v>117</v>
      </c>
      <c r="F97" s="58" t="s">
        <v>119</v>
      </c>
      <c r="G97" s="88"/>
      <c r="H97" s="88"/>
      <c r="I97" s="92"/>
      <c r="J97" s="88"/>
      <c r="K97" s="88"/>
      <c r="L97" s="88"/>
      <c r="M97" s="88">
        <f t="shared" si="44"/>
        <v>0</v>
      </c>
      <c r="N97" s="88"/>
      <c r="O97" s="88">
        <v>0</v>
      </c>
      <c r="Q97" s="88">
        <v>190</v>
      </c>
      <c r="R97" s="88">
        <f t="shared" si="45"/>
        <v>0</v>
      </c>
      <c r="S97" s="88">
        <f t="shared" si="46"/>
        <v>0</v>
      </c>
      <c r="T97" s="88">
        <f t="shared" si="47"/>
        <v>0</v>
      </c>
    </row>
    <row r="98" spans="2:21" x14ac:dyDescent="0.25">
      <c r="B98" s="83">
        <v>89</v>
      </c>
      <c r="C98" s="65" t="s">
        <v>69</v>
      </c>
      <c r="D98" s="66" t="s">
        <v>120</v>
      </c>
      <c r="E98" s="67" t="s">
        <v>117</v>
      </c>
      <c r="F98" s="71" t="s">
        <v>121</v>
      </c>
      <c r="G98" s="89"/>
      <c r="H98" s="89"/>
      <c r="I98" s="93"/>
      <c r="J98" s="89"/>
      <c r="K98" s="89"/>
      <c r="L98" s="89"/>
      <c r="M98" s="89">
        <v>0</v>
      </c>
      <c r="N98" s="89"/>
      <c r="O98" s="89">
        <v>0</v>
      </c>
      <c r="Q98" s="89"/>
      <c r="R98" s="89">
        <f>M98*Q98</f>
        <v>0</v>
      </c>
      <c r="S98" s="89">
        <f>N98*Q98</f>
        <v>0</v>
      </c>
      <c r="T98" s="89">
        <f>O98*Q98</f>
        <v>0</v>
      </c>
    </row>
    <row r="99" spans="2:21" x14ac:dyDescent="0.25">
      <c r="B99" s="83">
        <v>90</v>
      </c>
      <c r="C99" s="65" t="s">
        <v>23</v>
      </c>
      <c r="D99" s="66" t="s">
        <v>87</v>
      </c>
      <c r="E99" s="67" t="s">
        <v>117</v>
      </c>
      <c r="F99" s="71" t="s">
        <v>121</v>
      </c>
      <c r="G99" s="89"/>
      <c r="H99" s="89"/>
      <c r="I99" s="93"/>
      <c r="J99" s="89"/>
      <c r="K99" s="89"/>
      <c r="L99" s="89"/>
      <c r="M99" s="89">
        <v>0</v>
      </c>
      <c r="N99" s="89"/>
      <c r="O99" s="89">
        <v>0</v>
      </c>
      <c r="P99" s="41">
        <f t="shared" ref="P99:P101" si="48">M99-N99</f>
        <v>0</v>
      </c>
      <c r="Q99" s="89">
        <v>263</v>
      </c>
      <c r="R99" s="89">
        <f t="shared" ref="R99:R106" si="49">M99*Q99</f>
        <v>0</v>
      </c>
      <c r="S99" s="89">
        <f t="shared" ref="S99:S100" si="50">N99*Q99</f>
        <v>0</v>
      </c>
      <c r="T99" s="89">
        <f t="shared" ref="T99:T100" si="51">O99*Q99</f>
        <v>0</v>
      </c>
    </row>
    <row r="100" spans="2:21" x14ac:dyDescent="0.25">
      <c r="B100" s="83">
        <v>91</v>
      </c>
      <c r="C100" s="110" t="s">
        <v>23</v>
      </c>
      <c r="D100" s="111" t="s">
        <v>58</v>
      </c>
      <c r="E100" s="112" t="s">
        <v>117</v>
      </c>
      <c r="F100" s="120" t="s">
        <v>122</v>
      </c>
      <c r="G100" s="101"/>
      <c r="H100" s="101"/>
      <c r="I100" s="114"/>
      <c r="J100" s="101"/>
      <c r="K100" s="101"/>
      <c r="L100" s="101"/>
      <c r="M100" s="101">
        <f>SUM(K100+L100)</f>
        <v>0</v>
      </c>
      <c r="N100" s="101"/>
      <c r="O100" s="101">
        <v>0</v>
      </c>
      <c r="P100" s="118">
        <f t="shared" si="48"/>
        <v>0</v>
      </c>
      <c r="Q100" s="101">
        <v>74</v>
      </c>
      <c r="R100" s="101">
        <f t="shared" si="49"/>
        <v>0</v>
      </c>
      <c r="S100" s="101">
        <f t="shared" si="50"/>
        <v>0</v>
      </c>
      <c r="T100" s="101">
        <f t="shared" si="51"/>
        <v>0</v>
      </c>
    </row>
    <row r="101" spans="2:21" x14ac:dyDescent="0.25">
      <c r="B101" s="83">
        <v>92</v>
      </c>
      <c r="C101" s="65" t="s">
        <v>23</v>
      </c>
      <c r="D101" s="66" t="s">
        <v>123</v>
      </c>
      <c r="E101" s="67" t="s">
        <v>117</v>
      </c>
      <c r="F101" s="71" t="s">
        <v>122</v>
      </c>
      <c r="G101" s="89"/>
      <c r="H101" s="89"/>
      <c r="I101" s="93"/>
      <c r="J101" s="89"/>
      <c r="K101" s="89"/>
      <c r="L101" s="89"/>
      <c r="M101" s="89">
        <v>0</v>
      </c>
      <c r="N101" s="89"/>
      <c r="O101" s="89">
        <v>0</v>
      </c>
      <c r="P101" s="41">
        <f t="shared" si="48"/>
        <v>0</v>
      </c>
      <c r="Q101" s="89"/>
      <c r="R101" s="89">
        <f>M101*Q101</f>
        <v>0</v>
      </c>
      <c r="S101" s="89">
        <f>N101*Q101</f>
        <v>0</v>
      </c>
      <c r="T101" s="89">
        <f>O101*Q101</f>
        <v>0</v>
      </c>
    </row>
    <row r="102" spans="2:21" hidden="1" x14ac:dyDescent="0.25">
      <c r="B102" s="83">
        <v>93</v>
      </c>
      <c r="C102" s="59" t="s">
        <v>7</v>
      </c>
      <c r="D102" s="61" t="s">
        <v>35</v>
      </c>
      <c r="E102" s="55" t="s">
        <v>117</v>
      </c>
      <c r="F102" s="56" t="s">
        <v>122</v>
      </c>
      <c r="G102" s="88"/>
      <c r="H102" s="88"/>
      <c r="I102" s="92"/>
      <c r="J102" s="88"/>
      <c r="K102" s="88">
        <v>41174</v>
      </c>
      <c r="L102" s="88">
        <v>3706</v>
      </c>
      <c r="M102" s="88">
        <f t="shared" ref="M102:M119" si="52">SUM(K102+L102)</f>
        <v>44880</v>
      </c>
      <c r="N102" s="88"/>
      <c r="O102" s="88">
        <v>45288</v>
      </c>
      <c r="P102" s="43"/>
      <c r="Q102" s="88">
        <v>111</v>
      </c>
      <c r="R102" s="88">
        <f t="shared" si="49"/>
        <v>4981680</v>
      </c>
      <c r="S102" s="88">
        <f t="shared" ref="S102:S103" si="53">N102*Q102</f>
        <v>0</v>
      </c>
      <c r="T102" s="88">
        <f t="shared" ref="T102:T103" si="54">O102*Q102</f>
        <v>5026968</v>
      </c>
      <c r="U102" s="54" t="s">
        <v>727</v>
      </c>
    </row>
    <row r="103" spans="2:21" x14ac:dyDescent="0.25">
      <c r="B103" s="83">
        <v>94</v>
      </c>
      <c r="C103" s="59" t="s">
        <v>23</v>
      </c>
      <c r="D103" s="61" t="s">
        <v>124</v>
      </c>
      <c r="E103" s="55" t="s">
        <v>117</v>
      </c>
      <c r="F103" s="56" t="s">
        <v>122</v>
      </c>
      <c r="G103" s="88"/>
      <c r="H103" s="88"/>
      <c r="I103" s="92"/>
      <c r="J103" s="88"/>
      <c r="K103" s="88"/>
      <c r="L103" s="88"/>
      <c r="M103" s="88">
        <f t="shared" si="52"/>
        <v>0</v>
      </c>
      <c r="N103" s="88"/>
      <c r="O103" s="88">
        <v>14790</v>
      </c>
      <c r="P103" s="41">
        <f t="shared" ref="P103:P104" si="55">M103-N103</f>
        <v>0</v>
      </c>
      <c r="Q103" s="88">
        <v>87</v>
      </c>
      <c r="R103" s="88">
        <f t="shared" si="49"/>
        <v>0</v>
      </c>
      <c r="S103" s="88">
        <f t="shared" si="53"/>
        <v>0</v>
      </c>
      <c r="T103" s="88">
        <f t="shared" si="54"/>
        <v>1286730</v>
      </c>
      <c r="U103" s="54" t="s">
        <v>735</v>
      </c>
    </row>
    <row r="104" spans="2:21" x14ac:dyDescent="0.25">
      <c r="B104" s="83">
        <v>95</v>
      </c>
      <c r="C104" s="65" t="s">
        <v>23</v>
      </c>
      <c r="D104" s="66" t="s">
        <v>125</v>
      </c>
      <c r="E104" s="67" t="s">
        <v>117</v>
      </c>
      <c r="F104" s="71" t="s">
        <v>122</v>
      </c>
      <c r="G104" s="89"/>
      <c r="H104" s="89"/>
      <c r="I104" s="93"/>
      <c r="J104" s="89"/>
      <c r="K104" s="89"/>
      <c r="L104" s="89"/>
      <c r="M104" s="89">
        <v>0</v>
      </c>
      <c r="N104" s="89"/>
      <c r="O104" s="89">
        <v>0</v>
      </c>
      <c r="P104" s="41">
        <f t="shared" si="55"/>
        <v>0</v>
      </c>
      <c r="Q104" s="89">
        <v>0</v>
      </c>
      <c r="R104" s="89">
        <f>M104*Q104</f>
        <v>0</v>
      </c>
      <c r="S104" s="89">
        <f>N104*Q104</f>
        <v>0</v>
      </c>
      <c r="T104" s="89">
        <f>O104*Q104</f>
        <v>0</v>
      </c>
    </row>
    <row r="105" spans="2:21" hidden="1" x14ac:dyDescent="0.25">
      <c r="B105" s="83">
        <v>96</v>
      </c>
      <c r="C105" s="59" t="s">
        <v>7</v>
      </c>
      <c r="D105" s="61" t="s">
        <v>126</v>
      </c>
      <c r="E105" s="55" t="s">
        <v>117</v>
      </c>
      <c r="F105" s="56" t="s">
        <v>122</v>
      </c>
      <c r="G105" s="88"/>
      <c r="H105" s="88"/>
      <c r="I105" s="92"/>
      <c r="J105" s="88"/>
      <c r="K105" s="88"/>
      <c r="L105" s="88"/>
      <c r="M105" s="88">
        <f t="shared" si="52"/>
        <v>0</v>
      </c>
      <c r="N105" s="88"/>
      <c r="O105" s="88">
        <v>0</v>
      </c>
      <c r="Q105" s="88">
        <v>75</v>
      </c>
      <c r="R105" s="88">
        <f t="shared" si="49"/>
        <v>0</v>
      </c>
      <c r="S105" s="88">
        <f t="shared" ref="S105:S106" si="56">N105*Q105</f>
        <v>0</v>
      </c>
      <c r="T105" s="88">
        <f t="shared" ref="T105:T106" si="57">O105*Q105</f>
        <v>0</v>
      </c>
      <c r="U105" s="54" t="s">
        <v>728</v>
      </c>
    </row>
    <row r="106" spans="2:21" hidden="1" x14ac:dyDescent="0.25">
      <c r="B106" s="83">
        <v>97</v>
      </c>
      <c r="C106" s="59" t="s">
        <v>7</v>
      </c>
      <c r="D106" s="61" t="s">
        <v>127</v>
      </c>
      <c r="E106" s="55" t="s">
        <v>117</v>
      </c>
      <c r="F106" s="56" t="s">
        <v>122</v>
      </c>
      <c r="G106" s="88"/>
      <c r="H106" s="88"/>
      <c r="I106" s="92"/>
      <c r="J106" s="88"/>
      <c r="K106" s="88"/>
      <c r="L106" s="88"/>
      <c r="M106" s="88">
        <f t="shared" si="52"/>
        <v>0</v>
      </c>
      <c r="N106" s="88"/>
      <c r="O106" s="88">
        <v>0</v>
      </c>
      <c r="Q106" s="88">
        <v>94</v>
      </c>
      <c r="R106" s="88">
        <f t="shared" si="49"/>
        <v>0</v>
      </c>
      <c r="S106" s="88">
        <f t="shared" si="56"/>
        <v>0</v>
      </c>
      <c r="T106" s="88">
        <f t="shared" si="57"/>
        <v>0</v>
      </c>
    </row>
    <row r="107" spans="2:21" hidden="1" x14ac:dyDescent="0.25">
      <c r="B107" s="83">
        <v>98</v>
      </c>
      <c r="C107" s="65" t="s">
        <v>7</v>
      </c>
      <c r="D107" s="66" t="s">
        <v>128</v>
      </c>
      <c r="E107" s="67" t="s">
        <v>117</v>
      </c>
      <c r="F107" s="71" t="s">
        <v>122</v>
      </c>
      <c r="G107" s="89"/>
      <c r="H107" s="89"/>
      <c r="I107" s="93"/>
      <c r="J107" s="89"/>
      <c r="K107" s="89"/>
      <c r="L107" s="89"/>
      <c r="M107" s="89">
        <v>0</v>
      </c>
      <c r="N107" s="89"/>
      <c r="O107" s="89">
        <v>0</v>
      </c>
      <c r="Q107" s="89">
        <v>0</v>
      </c>
      <c r="R107" s="89">
        <f>M107*Q107</f>
        <v>0</v>
      </c>
      <c r="S107" s="89">
        <f>N107*Q107</f>
        <v>0</v>
      </c>
      <c r="T107" s="89">
        <f>O107*Q107</f>
        <v>0</v>
      </c>
    </row>
    <row r="108" spans="2:21" x14ac:dyDescent="0.25">
      <c r="B108" s="83">
        <v>99</v>
      </c>
      <c r="C108" s="59" t="s">
        <v>23</v>
      </c>
      <c r="D108" s="61" t="s">
        <v>97</v>
      </c>
      <c r="E108" s="55" t="s">
        <v>117</v>
      </c>
      <c r="F108" s="56" t="s">
        <v>122</v>
      </c>
      <c r="G108" s="88"/>
      <c r="H108" s="88"/>
      <c r="I108" s="92"/>
      <c r="J108" s="88"/>
      <c r="K108" s="88"/>
      <c r="L108" s="88"/>
      <c r="M108" s="88">
        <f t="shared" si="52"/>
        <v>0</v>
      </c>
      <c r="N108" s="88"/>
      <c r="O108" s="88">
        <v>0</v>
      </c>
      <c r="P108" s="41">
        <f t="shared" ref="P108:P109" si="58">M108-N108</f>
        <v>0</v>
      </c>
      <c r="Q108" s="88">
        <v>89</v>
      </c>
      <c r="R108" s="88">
        <f t="shared" ref="R108" si="59">M108*Q108</f>
        <v>0</v>
      </c>
      <c r="S108" s="88">
        <f t="shared" ref="S108" si="60">N108*Q108</f>
        <v>0</v>
      </c>
      <c r="T108" s="88">
        <f t="shared" ref="T108" si="61">O108*Q108</f>
        <v>0</v>
      </c>
      <c r="U108" s="54" t="s">
        <v>728</v>
      </c>
    </row>
    <row r="109" spans="2:21" x14ac:dyDescent="0.25">
      <c r="B109" s="83">
        <v>100</v>
      </c>
      <c r="C109" s="65" t="s">
        <v>23</v>
      </c>
      <c r="D109" s="66" t="s">
        <v>129</v>
      </c>
      <c r="E109" s="67" t="s">
        <v>117</v>
      </c>
      <c r="F109" s="71" t="s">
        <v>122</v>
      </c>
      <c r="G109" s="89"/>
      <c r="H109" s="89"/>
      <c r="I109" s="93"/>
      <c r="J109" s="89"/>
      <c r="K109" s="89"/>
      <c r="L109" s="89"/>
      <c r="M109" s="89">
        <v>0</v>
      </c>
      <c r="N109" s="89"/>
      <c r="O109" s="89">
        <v>0</v>
      </c>
      <c r="P109" s="41">
        <f t="shared" si="58"/>
        <v>0</v>
      </c>
      <c r="Q109" s="89">
        <v>0</v>
      </c>
      <c r="R109" s="89">
        <f>M109*Q109</f>
        <v>0</v>
      </c>
      <c r="S109" s="89">
        <f>N109*Q109</f>
        <v>0</v>
      </c>
      <c r="T109" s="89">
        <f>O109*Q109</f>
        <v>0</v>
      </c>
    </row>
    <row r="110" spans="2:21" hidden="1" x14ac:dyDescent="0.25">
      <c r="B110" s="83">
        <v>101</v>
      </c>
      <c r="C110" s="59" t="s">
        <v>17</v>
      </c>
      <c r="D110" s="61" t="s">
        <v>130</v>
      </c>
      <c r="E110" s="55" t="s">
        <v>117</v>
      </c>
      <c r="F110" s="56" t="s">
        <v>122</v>
      </c>
      <c r="G110" s="88"/>
      <c r="H110" s="88"/>
      <c r="I110" s="92"/>
      <c r="J110" s="88"/>
      <c r="K110" s="88"/>
      <c r="L110" s="88"/>
      <c r="M110" s="88">
        <f t="shared" si="52"/>
        <v>0</v>
      </c>
      <c r="N110" s="88"/>
      <c r="O110" s="88">
        <v>0</v>
      </c>
      <c r="Q110" s="88">
        <v>109</v>
      </c>
      <c r="R110" s="88">
        <f t="shared" ref="R110" si="62">M110*Q110</f>
        <v>0</v>
      </c>
      <c r="S110" s="88">
        <f t="shared" ref="S110" si="63">N110*Q110</f>
        <v>0</v>
      </c>
      <c r="T110" s="88">
        <f t="shared" ref="T110" si="64">O110*Q110</f>
        <v>0</v>
      </c>
    </row>
    <row r="111" spans="2:21" x14ac:dyDescent="0.25">
      <c r="B111" s="83">
        <v>102</v>
      </c>
      <c r="C111" s="65" t="s">
        <v>23</v>
      </c>
      <c r="D111" s="66" t="s">
        <v>131</v>
      </c>
      <c r="E111" s="67" t="s">
        <v>117</v>
      </c>
      <c r="F111" s="71" t="s">
        <v>122</v>
      </c>
      <c r="G111" s="89"/>
      <c r="H111" s="89"/>
      <c r="I111" s="93"/>
      <c r="J111" s="89"/>
      <c r="K111" s="89"/>
      <c r="L111" s="89"/>
      <c r="M111" s="89">
        <v>0</v>
      </c>
      <c r="N111" s="89"/>
      <c r="O111" s="89">
        <v>0</v>
      </c>
      <c r="P111" s="41">
        <f>M111-N111</f>
        <v>0</v>
      </c>
      <c r="Q111" s="89"/>
      <c r="R111" s="89">
        <f>M111*Q111</f>
        <v>0</v>
      </c>
      <c r="S111" s="89">
        <f>N111*Q111</f>
        <v>0</v>
      </c>
      <c r="T111" s="89">
        <f>O111*Q111</f>
        <v>0</v>
      </c>
    </row>
    <row r="112" spans="2:21" hidden="1" x14ac:dyDescent="0.25">
      <c r="B112" s="83">
        <v>103</v>
      </c>
      <c r="C112" s="59" t="s">
        <v>7</v>
      </c>
      <c r="D112" s="61" t="s">
        <v>132</v>
      </c>
      <c r="E112" s="55" t="s">
        <v>117</v>
      </c>
      <c r="F112" s="56" t="s">
        <v>122</v>
      </c>
      <c r="G112" s="88"/>
      <c r="H112" s="88"/>
      <c r="I112" s="92"/>
      <c r="J112" s="88"/>
      <c r="K112" s="88"/>
      <c r="L112" s="88"/>
      <c r="M112" s="88">
        <f t="shared" si="52"/>
        <v>0</v>
      </c>
      <c r="N112" s="88"/>
      <c r="O112" s="88">
        <v>1904</v>
      </c>
      <c r="Q112" s="88">
        <v>112</v>
      </c>
      <c r="R112" s="88">
        <f t="shared" ref="R112:R115" si="65">M112*Q112</f>
        <v>0</v>
      </c>
      <c r="S112" s="88">
        <f t="shared" ref="S112:S115" si="66">N112*Q112</f>
        <v>0</v>
      </c>
      <c r="T112" s="88">
        <f t="shared" ref="T112:T115" si="67">O112*Q112</f>
        <v>213248</v>
      </c>
      <c r="U112" s="54" t="s">
        <v>758</v>
      </c>
    </row>
    <row r="113" spans="2:21" x14ac:dyDescent="0.25">
      <c r="B113" s="83">
        <v>104</v>
      </c>
      <c r="C113" s="59" t="s">
        <v>23</v>
      </c>
      <c r="D113" s="61" t="s">
        <v>133</v>
      </c>
      <c r="E113" s="55" t="s">
        <v>117</v>
      </c>
      <c r="F113" s="56" t="s">
        <v>122</v>
      </c>
      <c r="G113" s="88"/>
      <c r="H113" s="88"/>
      <c r="I113" s="92"/>
      <c r="J113" s="88"/>
      <c r="K113" s="88">
        <f>14960+14960</f>
        <v>29920</v>
      </c>
      <c r="L113" s="88"/>
      <c r="M113" s="88">
        <f t="shared" si="52"/>
        <v>29920</v>
      </c>
      <c r="N113" s="88"/>
      <c r="O113" s="88">
        <v>29920</v>
      </c>
      <c r="P113" s="41">
        <f t="shared" ref="P113:P114" si="68">M113-N113</f>
        <v>29920</v>
      </c>
      <c r="Q113" s="88">
        <v>88</v>
      </c>
      <c r="R113" s="88">
        <f t="shared" si="65"/>
        <v>2632960</v>
      </c>
      <c r="S113" s="88">
        <f t="shared" si="66"/>
        <v>0</v>
      </c>
      <c r="T113" s="88">
        <f t="shared" si="67"/>
        <v>2632960</v>
      </c>
      <c r="U113" s="54" t="s">
        <v>727</v>
      </c>
    </row>
    <row r="114" spans="2:21" x14ac:dyDescent="0.25">
      <c r="B114" s="83">
        <v>105</v>
      </c>
      <c r="C114" s="59" t="s">
        <v>23</v>
      </c>
      <c r="D114" s="61" t="s">
        <v>134</v>
      </c>
      <c r="E114" s="55" t="s">
        <v>117</v>
      </c>
      <c r="F114" s="56" t="s">
        <v>122</v>
      </c>
      <c r="G114" s="88"/>
      <c r="H114" s="88"/>
      <c r="I114" s="92"/>
      <c r="J114" s="88"/>
      <c r="K114" s="88"/>
      <c r="L114" s="88"/>
      <c r="M114" s="88">
        <f t="shared" si="52"/>
        <v>0</v>
      </c>
      <c r="N114" s="88"/>
      <c r="O114" s="88">
        <v>0</v>
      </c>
      <c r="P114" s="41">
        <f t="shared" si="68"/>
        <v>0</v>
      </c>
      <c r="Q114" s="88">
        <v>77</v>
      </c>
      <c r="R114" s="88">
        <f t="shared" si="65"/>
        <v>0</v>
      </c>
      <c r="S114" s="88">
        <f t="shared" si="66"/>
        <v>0</v>
      </c>
      <c r="T114" s="88">
        <f t="shared" si="67"/>
        <v>0</v>
      </c>
      <c r="U114" s="54" t="s">
        <v>728</v>
      </c>
    </row>
    <row r="115" spans="2:21" hidden="1" x14ac:dyDescent="0.25">
      <c r="B115" s="83">
        <v>106</v>
      </c>
      <c r="C115" s="59" t="s">
        <v>7</v>
      </c>
      <c r="D115" s="61" t="s">
        <v>135</v>
      </c>
      <c r="E115" s="55" t="s">
        <v>117</v>
      </c>
      <c r="F115" s="56" t="s">
        <v>122</v>
      </c>
      <c r="G115" s="88"/>
      <c r="H115" s="88"/>
      <c r="I115" s="92"/>
      <c r="J115" s="88"/>
      <c r="K115" s="88"/>
      <c r="L115" s="88"/>
      <c r="M115" s="88">
        <f t="shared" si="52"/>
        <v>0</v>
      </c>
      <c r="N115" s="88"/>
      <c r="O115" s="88">
        <v>0</v>
      </c>
      <c r="Q115" s="88">
        <v>78</v>
      </c>
      <c r="R115" s="88">
        <f t="shared" si="65"/>
        <v>0</v>
      </c>
      <c r="S115" s="88">
        <f t="shared" si="66"/>
        <v>0</v>
      </c>
      <c r="T115" s="88">
        <f t="shared" si="67"/>
        <v>0</v>
      </c>
    </row>
    <row r="116" spans="2:21" hidden="1" x14ac:dyDescent="0.25">
      <c r="B116" s="83">
        <v>107</v>
      </c>
      <c r="C116" s="65" t="s">
        <v>7</v>
      </c>
      <c r="D116" s="66" t="s">
        <v>136</v>
      </c>
      <c r="E116" s="67" t="s">
        <v>117</v>
      </c>
      <c r="F116" s="71" t="s">
        <v>122</v>
      </c>
      <c r="G116" s="89"/>
      <c r="H116" s="89"/>
      <c r="I116" s="93"/>
      <c r="J116" s="89"/>
      <c r="K116" s="89"/>
      <c r="L116" s="89"/>
      <c r="M116" s="89">
        <v>0</v>
      </c>
      <c r="N116" s="89"/>
      <c r="O116" s="89">
        <v>0</v>
      </c>
      <c r="Q116" s="89"/>
      <c r="R116" s="89">
        <f>M116*Q116</f>
        <v>0</v>
      </c>
      <c r="S116" s="89">
        <f>N116*Q116</f>
        <v>0</v>
      </c>
      <c r="T116" s="89">
        <f>O116*Q116</f>
        <v>0</v>
      </c>
    </row>
    <row r="117" spans="2:21" x14ac:dyDescent="0.25">
      <c r="B117" s="83">
        <v>108</v>
      </c>
      <c r="C117" s="59" t="s">
        <v>23</v>
      </c>
      <c r="D117" s="61" t="s">
        <v>137</v>
      </c>
      <c r="E117" s="55" t="s">
        <v>117</v>
      </c>
      <c r="F117" s="56" t="s">
        <v>122</v>
      </c>
      <c r="G117" s="88"/>
      <c r="H117" s="88"/>
      <c r="I117" s="92"/>
      <c r="J117" s="88"/>
      <c r="K117" s="88">
        <v>1955</v>
      </c>
      <c r="L117" s="88"/>
      <c r="M117" s="88">
        <f t="shared" si="52"/>
        <v>1955</v>
      </c>
      <c r="N117" s="88"/>
      <c r="O117" s="130">
        <v>3910</v>
      </c>
      <c r="P117" s="41">
        <f t="shared" ref="P117:P118" si="69">M117-N117</f>
        <v>1955</v>
      </c>
      <c r="Q117" s="88">
        <v>115</v>
      </c>
      <c r="R117" s="88">
        <f t="shared" ref="R117:R180" si="70">M117*Q117</f>
        <v>224825</v>
      </c>
      <c r="S117" s="88">
        <f t="shared" ref="S117:S180" si="71">N117*Q117</f>
        <v>0</v>
      </c>
      <c r="T117" s="88">
        <f t="shared" ref="T117:T180" si="72">O117*Q117</f>
        <v>449650</v>
      </c>
      <c r="U117" s="54" t="s">
        <v>727</v>
      </c>
    </row>
    <row r="118" spans="2:21" x14ac:dyDescent="0.25">
      <c r="B118" s="83">
        <v>109</v>
      </c>
      <c r="C118" s="59" t="s">
        <v>23</v>
      </c>
      <c r="D118" s="61" t="s">
        <v>138</v>
      </c>
      <c r="E118" s="55" t="s">
        <v>139</v>
      </c>
      <c r="F118" s="56" t="s">
        <v>140</v>
      </c>
      <c r="G118" s="88"/>
      <c r="H118" s="88"/>
      <c r="I118" s="92"/>
      <c r="J118" s="88"/>
      <c r="K118" s="88"/>
      <c r="L118" s="88"/>
      <c r="M118" s="88">
        <f t="shared" si="52"/>
        <v>0</v>
      </c>
      <c r="N118" s="88"/>
      <c r="O118" s="88">
        <v>0</v>
      </c>
      <c r="P118" s="41">
        <f t="shared" si="69"/>
        <v>0</v>
      </c>
      <c r="Q118" s="88">
        <v>143</v>
      </c>
      <c r="R118" s="88">
        <f t="shared" si="70"/>
        <v>0</v>
      </c>
      <c r="S118" s="88">
        <f t="shared" si="71"/>
        <v>0</v>
      </c>
      <c r="T118" s="88">
        <f t="shared" si="72"/>
        <v>0</v>
      </c>
      <c r="U118" s="54" t="s">
        <v>729</v>
      </c>
    </row>
    <row r="119" spans="2:21" hidden="1" x14ac:dyDescent="0.25">
      <c r="B119" s="83">
        <v>110</v>
      </c>
      <c r="C119" s="59" t="s">
        <v>7</v>
      </c>
      <c r="D119" s="61" t="s">
        <v>43</v>
      </c>
      <c r="E119" s="55" t="s">
        <v>139</v>
      </c>
      <c r="F119" s="56" t="s">
        <v>140</v>
      </c>
      <c r="G119" s="88"/>
      <c r="H119" s="88"/>
      <c r="I119" s="92"/>
      <c r="J119" s="88"/>
      <c r="K119" s="88"/>
      <c r="L119" s="88"/>
      <c r="M119" s="88">
        <f t="shared" si="52"/>
        <v>0</v>
      </c>
      <c r="N119" s="88"/>
      <c r="O119" s="88">
        <v>0</v>
      </c>
      <c r="Q119" s="88">
        <v>145</v>
      </c>
      <c r="R119" s="88">
        <f t="shared" si="70"/>
        <v>0</v>
      </c>
      <c r="S119" s="88">
        <f t="shared" si="71"/>
        <v>0</v>
      </c>
      <c r="T119" s="88">
        <f t="shared" si="72"/>
        <v>0</v>
      </c>
    </row>
    <row r="120" spans="2:21" hidden="1" x14ac:dyDescent="0.25">
      <c r="B120" s="83">
        <v>111</v>
      </c>
      <c r="C120" s="65" t="s">
        <v>7</v>
      </c>
      <c r="D120" s="66" t="s">
        <v>11</v>
      </c>
      <c r="E120" s="67" t="s">
        <v>139</v>
      </c>
      <c r="F120" s="71" t="s">
        <v>141</v>
      </c>
      <c r="G120" s="89"/>
      <c r="H120" s="89"/>
      <c r="I120" s="93"/>
      <c r="J120" s="89"/>
      <c r="K120" s="89"/>
      <c r="L120" s="89"/>
      <c r="M120" s="89">
        <v>0</v>
      </c>
      <c r="N120" s="89"/>
      <c r="O120" s="89">
        <v>0</v>
      </c>
      <c r="Q120" s="89"/>
      <c r="R120" s="89">
        <f t="shared" si="70"/>
        <v>0</v>
      </c>
      <c r="S120" s="89">
        <f t="shared" si="71"/>
        <v>0</v>
      </c>
      <c r="T120" s="89">
        <f t="shared" si="72"/>
        <v>0</v>
      </c>
    </row>
    <row r="121" spans="2:21" hidden="1" x14ac:dyDescent="0.25">
      <c r="B121" s="83">
        <v>112</v>
      </c>
      <c r="C121" s="65" t="s">
        <v>7</v>
      </c>
      <c r="D121" s="66" t="s">
        <v>52</v>
      </c>
      <c r="E121" s="67" t="s">
        <v>139</v>
      </c>
      <c r="F121" s="71" t="s">
        <v>141</v>
      </c>
      <c r="G121" s="89"/>
      <c r="H121" s="89"/>
      <c r="I121" s="93"/>
      <c r="J121" s="89"/>
      <c r="K121" s="89"/>
      <c r="L121" s="89"/>
      <c r="M121" s="89">
        <v>0</v>
      </c>
      <c r="N121" s="89"/>
      <c r="O121" s="89">
        <v>0</v>
      </c>
      <c r="Q121" s="89"/>
      <c r="R121" s="89">
        <f t="shared" si="70"/>
        <v>0</v>
      </c>
      <c r="S121" s="89">
        <f t="shared" si="71"/>
        <v>0</v>
      </c>
      <c r="T121" s="89">
        <f t="shared" si="72"/>
        <v>0</v>
      </c>
    </row>
    <row r="122" spans="2:21" hidden="1" x14ac:dyDescent="0.25">
      <c r="B122" s="83">
        <v>113</v>
      </c>
      <c r="C122" s="65" t="s">
        <v>7</v>
      </c>
      <c r="D122" s="66" t="s">
        <v>132</v>
      </c>
      <c r="E122" s="67" t="s">
        <v>139</v>
      </c>
      <c r="F122" s="71" t="s">
        <v>141</v>
      </c>
      <c r="G122" s="89"/>
      <c r="H122" s="89"/>
      <c r="I122" s="93"/>
      <c r="J122" s="89"/>
      <c r="K122" s="89"/>
      <c r="L122" s="89"/>
      <c r="M122" s="89">
        <v>0</v>
      </c>
      <c r="N122" s="89"/>
      <c r="O122" s="89">
        <v>0</v>
      </c>
      <c r="Q122" s="89"/>
      <c r="R122" s="89">
        <f t="shared" si="70"/>
        <v>0</v>
      </c>
      <c r="S122" s="89">
        <f t="shared" si="71"/>
        <v>0</v>
      </c>
      <c r="T122" s="89">
        <f t="shared" si="72"/>
        <v>0</v>
      </c>
    </row>
    <row r="123" spans="2:21" hidden="1" x14ac:dyDescent="0.25">
      <c r="B123" s="83">
        <v>114</v>
      </c>
      <c r="C123" s="65" t="s">
        <v>7</v>
      </c>
      <c r="D123" s="66" t="s">
        <v>41</v>
      </c>
      <c r="E123" s="67" t="s">
        <v>139</v>
      </c>
      <c r="F123" s="71" t="s">
        <v>142</v>
      </c>
      <c r="G123" s="89"/>
      <c r="H123" s="89"/>
      <c r="I123" s="93"/>
      <c r="J123" s="89"/>
      <c r="K123" s="89"/>
      <c r="L123" s="89"/>
      <c r="M123" s="89">
        <v>0</v>
      </c>
      <c r="N123" s="89"/>
      <c r="O123" s="89">
        <v>0</v>
      </c>
      <c r="Q123" s="89"/>
      <c r="R123" s="89">
        <f t="shared" si="70"/>
        <v>0</v>
      </c>
      <c r="S123" s="89">
        <f t="shared" si="71"/>
        <v>0</v>
      </c>
      <c r="T123" s="89">
        <f t="shared" si="72"/>
        <v>0</v>
      </c>
    </row>
    <row r="124" spans="2:21" x14ac:dyDescent="0.25">
      <c r="B124" s="83">
        <v>115</v>
      </c>
      <c r="C124" s="65" t="s">
        <v>23</v>
      </c>
      <c r="D124" s="66" t="s">
        <v>143</v>
      </c>
      <c r="E124" s="67" t="s">
        <v>139</v>
      </c>
      <c r="F124" s="71" t="s">
        <v>142</v>
      </c>
      <c r="G124" s="89"/>
      <c r="H124" s="89"/>
      <c r="I124" s="93"/>
      <c r="J124" s="89"/>
      <c r="K124" s="89"/>
      <c r="L124" s="89"/>
      <c r="M124" s="89">
        <v>0</v>
      </c>
      <c r="N124" s="89"/>
      <c r="O124" s="89">
        <v>0</v>
      </c>
      <c r="P124" s="41">
        <f t="shared" ref="P124:P125" si="73">M124-N124</f>
        <v>0</v>
      </c>
      <c r="Q124" s="89"/>
      <c r="R124" s="89">
        <f t="shared" si="70"/>
        <v>0</v>
      </c>
      <c r="S124" s="89">
        <f t="shared" si="71"/>
        <v>0</v>
      </c>
      <c r="T124" s="89">
        <f t="shared" si="72"/>
        <v>0</v>
      </c>
    </row>
    <row r="125" spans="2:21" x14ac:dyDescent="0.25">
      <c r="B125" s="83">
        <v>116</v>
      </c>
      <c r="C125" s="65" t="s">
        <v>23</v>
      </c>
      <c r="D125" s="66" t="s">
        <v>87</v>
      </c>
      <c r="E125" s="67" t="s">
        <v>139</v>
      </c>
      <c r="F125" s="71" t="s">
        <v>142</v>
      </c>
      <c r="G125" s="89"/>
      <c r="H125" s="89"/>
      <c r="I125" s="93"/>
      <c r="J125" s="89"/>
      <c r="K125" s="89"/>
      <c r="L125" s="89"/>
      <c r="M125" s="89">
        <v>0</v>
      </c>
      <c r="N125" s="89"/>
      <c r="O125" s="89">
        <v>0</v>
      </c>
      <c r="P125" s="41">
        <f t="shared" si="73"/>
        <v>0</v>
      </c>
      <c r="Q125" s="89"/>
      <c r="R125" s="89">
        <f t="shared" si="70"/>
        <v>0</v>
      </c>
      <c r="S125" s="89">
        <f t="shared" si="71"/>
        <v>0</v>
      </c>
      <c r="T125" s="89">
        <f t="shared" si="72"/>
        <v>0</v>
      </c>
    </row>
    <row r="126" spans="2:21" hidden="1" x14ac:dyDescent="0.25">
      <c r="B126" s="83">
        <v>117</v>
      </c>
      <c r="C126" s="59" t="s">
        <v>7</v>
      </c>
      <c r="D126" s="61" t="s">
        <v>90</v>
      </c>
      <c r="E126" s="55" t="s">
        <v>101</v>
      </c>
      <c r="F126" s="56" t="s">
        <v>144</v>
      </c>
      <c r="G126" s="88"/>
      <c r="H126" s="88"/>
      <c r="I126" s="92"/>
      <c r="J126" s="88"/>
      <c r="K126" s="88">
        <v>40650</v>
      </c>
      <c r="L126" s="88"/>
      <c r="M126" s="88">
        <f t="shared" ref="M126" si="74">SUM(K126+L126)</f>
        <v>40650</v>
      </c>
      <c r="N126" s="88"/>
      <c r="O126" s="130">
        <v>60975</v>
      </c>
      <c r="Q126" s="88">
        <v>1355</v>
      </c>
      <c r="R126" s="88">
        <f t="shared" si="70"/>
        <v>55080750</v>
      </c>
      <c r="S126" s="88">
        <f t="shared" si="71"/>
        <v>0</v>
      </c>
      <c r="T126" s="88">
        <f t="shared" si="72"/>
        <v>82621125</v>
      </c>
    </row>
    <row r="127" spans="2:21" hidden="1" x14ac:dyDescent="0.25">
      <c r="B127" s="83">
        <v>118</v>
      </c>
      <c r="C127" s="95" t="s">
        <v>7</v>
      </c>
      <c r="D127" s="96" t="s">
        <v>115</v>
      </c>
      <c r="E127" s="97" t="s">
        <v>101</v>
      </c>
      <c r="F127" s="105" t="s">
        <v>144</v>
      </c>
      <c r="G127" s="99"/>
      <c r="H127" s="99"/>
      <c r="I127" s="100"/>
      <c r="J127" s="99"/>
      <c r="K127" s="99"/>
      <c r="L127" s="99"/>
      <c r="M127" s="99">
        <f>SUM(K127+L127)</f>
        <v>0</v>
      </c>
      <c r="N127" s="99"/>
      <c r="O127" s="99">
        <v>6450</v>
      </c>
      <c r="Q127" s="99">
        <v>1290</v>
      </c>
      <c r="R127" s="99">
        <f t="shared" si="70"/>
        <v>0</v>
      </c>
      <c r="S127" s="99">
        <f t="shared" si="71"/>
        <v>0</v>
      </c>
      <c r="T127" s="99">
        <f t="shared" si="72"/>
        <v>8320500</v>
      </c>
    </row>
    <row r="128" spans="2:21" hidden="1" x14ac:dyDescent="0.25">
      <c r="B128" s="83">
        <v>119</v>
      </c>
      <c r="C128" s="95" t="s">
        <v>658</v>
      </c>
      <c r="D128" s="103" t="s">
        <v>65</v>
      </c>
      <c r="E128" s="97" t="s">
        <v>101</v>
      </c>
      <c r="F128" s="105" t="s">
        <v>144</v>
      </c>
      <c r="G128" s="99"/>
      <c r="H128" s="99"/>
      <c r="I128" s="100"/>
      <c r="J128" s="99"/>
      <c r="K128" s="99"/>
      <c r="L128" s="99"/>
      <c r="M128" s="99">
        <f>SUM(K128+L128)</f>
        <v>0</v>
      </c>
      <c r="N128" s="99"/>
      <c r="O128" s="99">
        <v>7500</v>
      </c>
      <c r="Q128" s="99">
        <v>1500</v>
      </c>
      <c r="R128" s="99">
        <f t="shared" si="70"/>
        <v>0</v>
      </c>
      <c r="S128" s="99">
        <f t="shared" si="71"/>
        <v>0</v>
      </c>
      <c r="T128" s="99">
        <f t="shared" si="72"/>
        <v>11250000</v>
      </c>
    </row>
    <row r="129" spans="2:21" x14ac:dyDescent="0.25">
      <c r="B129" s="83">
        <v>120</v>
      </c>
      <c r="C129" s="59" t="s">
        <v>23</v>
      </c>
      <c r="D129" s="61" t="s">
        <v>99</v>
      </c>
      <c r="E129" s="55" t="s">
        <v>145</v>
      </c>
      <c r="F129" s="57" t="s">
        <v>146</v>
      </c>
      <c r="G129" s="88"/>
      <c r="H129" s="88"/>
      <c r="I129" s="92"/>
      <c r="J129" s="88"/>
      <c r="K129" s="88">
        <v>2250</v>
      </c>
      <c r="L129" s="88"/>
      <c r="M129" s="88">
        <f t="shared" ref="M129:M132" si="75">SUM(K129+L129)</f>
        <v>2250</v>
      </c>
      <c r="N129" s="88"/>
      <c r="O129" s="88">
        <v>2250</v>
      </c>
      <c r="P129" s="41">
        <f>M129-N129</f>
        <v>2250</v>
      </c>
      <c r="Q129" s="88">
        <v>225</v>
      </c>
      <c r="R129" s="88">
        <f t="shared" si="70"/>
        <v>506250</v>
      </c>
      <c r="S129" s="88">
        <f t="shared" si="71"/>
        <v>0</v>
      </c>
      <c r="T129" s="88">
        <f t="shared" si="72"/>
        <v>506250</v>
      </c>
      <c r="U129" s="54" t="s">
        <v>727</v>
      </c>
    </row>
    <row r="130" spans="2:21" hidden="1" x14ac:dyDescent="0.25">
      <c r="B130" s="83">
        <v>121</v>
      </c>
      <c r="C130" s="59" t="s">
        <v>7</v>
      </c>
      <c r="D130" s="61" t="s">
        <v>132</v>
      </c>
      <c r="E130" s="55" t="s">
        <v>101</v>
      </c>
      <c r="F130" s="56" t="s">
        <v>144</v>
      </c>
      <c r="G130" s="88"/>
      <c r="H130" s="88"/>
      <c r="I130" s="92"/>
      <c r="J130" s="88"/>
      <c r="K130" s="88">
        <v>6900</v>
      </c>
      <c r="L130" s="88"/>
      <c r="M130" s="88">
        <f t="shared" si="75"/>
        <v>6900</v>
      </c>
      <c r="N130" s="88"/>
      <c r="O130" s="88">
        <v>6900</v>
      </c>
      <c r="Q130" s="88">
        <v>1380</v>
      </c>
      <c r="R130" s="88">
        <f t="shared" si="70"/>
        <v>9522000</v>
      </c>
      <c r="S130" s="88">
        <f t="shared" si="71"/>
        <v>0</v>
      </c>
      <c r="T130" s="88">
        <f t="shared" si="72"/>
        <v>9522000</v>
      </c>
    </row>
    <row r="131" spans="2:21" x14ac:dyDescent="0.25">
      <c r="B131" s="83">
        <v>122</v>
      </c>
      <c r="C131" s="59" t="s">
        <v>23</v>
      </c>
      <c r="D131" s="61" t="s">
        <v>87</v>
      </c>
      <c r="E131" s="55" t="s">
        <v>145</v>
      </c>
      <c r="F131" s="57" t="s">
        <v>146</v>
      </c>
      <c r="G131" s="88"/>
      <c r="H131" s="88"/>
      <c r="I131" s="92"/>
      <c r="J131" s="88"/>
      <c r="K131" s="88">
        <f>37975+40330</f>
        <v>78305</v>
      </c>
      <c r="L131" s="88">
        <v>6125</v>
      </c>
      <c r="M131" s="88">
        <f t="shared" si="75"/>
        <v>84430</v>
      </c>
      <c r="N131" s="88"/>
      <c r="O131" s="88">
        <v>101415</v>
      </c>
      <c r="P131" s="41">
        <f>M131-N131</f>
        <v>84430</v>
      </c>
      <c r="Q131" s="88">
        <v>241.46428571428572</v>
      </c>
      <c r="R131" s="88">
        <f t="shared" si="70"/>
        <v>20386829.642857142</v>
      </c>
      <c r="S131" s="88">
        <f t="shared" si="71"/>
        <v>0</v>
      </c>
      <c r="T131" s="88">
        <f t="shared" si="72"/>
        <v>24488100.535714287</v>
      </c>
      <c r="U131" s="54" t="s">
        <v>727</v>
      </c>
    </row>
    <row r="132" spans="2:21" hidden="1" x14ac:dyDescent="0.25">
      <c r="B132" s="83">
        <v>123</v>
      </c>
      <c r="C132" s="59" t="s">
        <v>7</v>
      </c>
      <c r="D132" s="61" t="s">
        <v>126</v>
      </c>
      <c r="E132" s="55" t="s">
        <v>145</v>
      </c>
      <c r="F132" s="57" t="s">
        <v>146</v>
      </c>
      <c r="G132" s="88"/>
      <c r="H132" s="88"/>
      <c r="I132" s="92"/>
      <c r="J132" s="88"/>
      <c r="K132" s="88">
        <v>1225</v>
      </c>
      <c r="L132" s="88"/>
      <c r="M132" s="88">
        <f t="shared" si="75"/>
        <v>1225</v>
      </c>
      <c r="N132" s="88"/>
      <c r="O132" s="88">
        <v>1225</v>
      </c>
      <c r="Q132" s="88">
        <v>245</v>
      </c>
      <c r="R132" s="88">
        <f t="shared" si="70"/>
        <v>300125</v>
      </c>
      <c r="S132" s="88">
        <f t="shared" si="71"/>
        <v>0</v>
      </c>
      <c r="T132" s="88">
        <f t="shared" si="72"/>
        <v>300125</v>
      </c>
      <c r="U132" s="54" t="s">
        <v>727</v>
      </c>
    </row>
    <row r="133" spans="2:21" x14ac:dyDescent="0.25">
      <c r="B133" s="83">
        <v>124</v>
      </c>
      <c r="C133" s="65" t="s">
        <v>23</v>
      </c>
      <c r="D133" s="66" t="s">
        <v>147</v>
      </c>
      <c r="E133" s="67" t="s">
        <v>145</v>
      </c>
      <c r="F133" s="74" t="s">
        <v>148</v>
      </c>
      <c r="G133" s="89"/>
      <c r="H133" s="89"/>
      <c r="I133" s="93"/>
      <c r="J133" s="89"/>
      <c r="K133" s="89"/>
      <c r="L133" s="89"/>
      <c r="M133" s="89">
        <v>0</v>
      </c>
      <c r="N133" s="89"/>
      <c r="O133" s="89">
        <v>0</v>
      </c>
      <c r="P133" s="41">
        <f>M133-N133</f>
        <v>0</v>
      </c>
      <c r="Q133" s="89"/>
      <c r="R133" s="89">
        <f t="shared" si="70"/>
        <v>0</v>
      </c>
      <c r="S133" s="89">
        <f t="shared" si="71"/>
        <v>0</v>
      </c>
      <c r="T133" s="89">
        <f t="shared" si="72"/>
        <v>0</v>
      </c>
    </row>
    <row r="134" spans="2:21" hidden="1" x14ac:dyDescent="0.25">
      <c r="B134" s="83">
        <v>125</v>
      </c>
      <c r="C134" s="65" t="s">
        <v>7</v>
      </c>
      <c r="D134" s="66" t="s">
        <v>8</v>
      </c>
      <c r="E134" s="67" t="s">
        <v>145</v>
      </c>
      <c r="F134" s="68" t="s">
        <v>149</v>
      </c>
      <c r="G134" s="89"/>
      <c r="H134" s="89"/>
      <c r="I134" s="93"/>
      <c r="J134" s="89"/>
      <c r="K134" s="89"/>
      <c r="L134" s="89"/>
      <c r="M134" s="89">
        <v>0</v>
      </c>
      <c r="N134" s="89"/>
      <c r="O134" s="89">
        <v>0</v>
      </c>
      <c r="Q134" s="89"/>
      <c r="R134" s="89">
        <f t="shared" si="70"/>
        <v>0</v>
      </c>
      <c r="S134" s="89">
        <f t="shared" si="71"/>
        <v>0</v>
      </c>
      <c r="T134" s="89">
        <f t="shared" si="72"/>
        <v>0</v>
      </c>
    </row>
    <row r="135" spans="2:21" x14ac:dyDescent="0.25">
      <c r="B135" s="83">
        <v>126</v>
      </c>
      <c r="C135" s="65" t="s">
        <v>69</v>
      </c>
      <c r="D135" s="66" t="s">
        <v>120</v>
      </c>
      <c r="E135" s="67" t="s">
        <v>145</v>
      </c>
      <c r="F135" s="68" t="s">
        <v>149</v>
      </c>
      <c r="G135" s="89"/>
      <c r="H135" s="89"/>
      <c r="I135" s="93"/>
      <c r="J135" s="89"/>
      <c r="K135" s="89"/>
      <c r="L135" s="89"/>
      <c r="M135" s="89">
        <v>0</v>
      </c>
      <c r="N135" s="89"/>
      <c r="O135" s="89">
        <v>0</v>
      </c>
      <c r="Q135" s="89"/>
      <c r="R135" s="89">
        <f t="shared" si="70"/>
        <v>0</v>
      </c>
      <c r="S135" s="89">
        <f t="shared" si="71"/>
        <v>0</v>
      </c>
      <c r="T135" s="89">
        <f t="shared" si="72"/>
        <v>0</v>
      </c>
    </row>
    <row r="136" spans="2:21" x14ac:dyDescent="0.25">
      <c r="B136" s="83">
        <v>127</v>
      </c>
      <c r="C136" s="65" t="s">
        <v>23</v>
      </c>
      <c r="D136" s="66" t="s">
        <v>138</v>
      </c>
      <c r="E136" s="67" t="s">
        <v>145</v>
      </c>
      <c r="F136" s="68" t="s">
        <v>149</v>
      </c>
      <c r="G136" s="89"/>
      <c r="H136" s="89"/>
      <c r="I136" s="93"/>
      <c r="J136" s="89"/>
      <c r="K136" s="89"/>
      <c r="L136" s="89"/>
      <c r="M136" s="89">
        <v>0</v>
      </c>
      <c r="N136" s="89"/>
      <c r="O136" s="89">
        <v>0</v>
      </c>
      <c r="P136" s="41">
        <f t="shared" ref="P136:P137" si="76">M136-N136</f>
        <v>0</v>
      </c>
      <c r="Q136" s="89"/>
      <c r="R136" s="89">
        <f t="shared" si="70"/>
        <v>0</v>
      </c>
      <c r="S136" s="89">
        <f t="shared" si="71"/>
        <v>0</v>
      </c>
      <c r="T136" s="89">
        <f t="shared" si="72"/>
        <v>0</v>
      </c>
    </row>
    <row r="137" spans="2:21" x14ac:dyDescent="0.25">
      <c r="B137" s="83">
        <v>128</v>
      </c>
      <c r="C137" s="65" t="s">
        <v>23</v>
      </c>
      <c r="D137" s="66" t="s">
        <v>150</v>
      </c>
      <c r="E137" s="67" t="s">
        <v>145</v>
      </c>
      <c r="F137" s="68" t="s">
        <v>149</v>
      </c>
      <c r="G137" s="89"/>
      <c r="H137" s="89"/>
      <c r="I137" s="93"/>
      <c r="J137" s="89"/>
      <c r="K137" s="89"/>
      <c r="L137" s="89"/>
      <c r="M137" s="89">
        <v>0</v>
      </c>
      <c r="N137" s="89"/>
      <c r="O137" s="89">
        <v>0</v>
      </c>
      <c r="P137" s="41">
        <f t="shared" si="76"/>
        <v>0</v>
      </c>
      <c r="Q137" s="89"/>
      <c r="R137" s="89">
        <f t="shared" si="70"/>
        <v>0</v>
      </c>
      <c r="S137" s="89">
        <f t="shared" si="71"/>
        <v>0</v>
      </c>
      <c r="T137" s="89">
        <f t="shared" si="72"/>
        <v>0</v>
      </c>
    </row>
    <row r="138" spans="2:21" x14ac:dyDescent="0.25">
      <c r="B138" s="83">
        <v>129</v>
      </c>
      <c r="C138" s="65" t="s">
        <v>69</v>
      </c>
      <c r="D138" s="66" t="s">
        <v>83</v>
      </c>
      <c r="E138" s="67" t="s">
        <v>145</v>
      </c>
      <c r="F138" s="68" t="s">
        <v>149</v>
      </c>
      <c r="G138" s="89"/>
      <c r="H138" s="89"/>
      <c r="I138" s="93"/>
      <c r="J138" s="89"/>
      <c r="K138" s="89"/>
      <c r="L138" s="89"/>
      <c r="M138" s="89">
        <v>0</v>
      </c>
      <c r="N138" s="89"/>
      <c r="O138" s="89">
        <v>0</v>
      </c>
      <c r="Q138" s="89"/>
      <c r="R138" s="89">
        <f t="shared" si="70"/>
        <v>0</v>
      </c>
      <c r="S138" s="89">
        <f t="shared" si="71"/>
        <v>0</v>
      </c>
      <c r="T138" s="89">
        <f t="shared" si="72"/>
        <v>0</v>
      </c>
    </row>
    <row r="139" spans="2:21" x14ac:dyDescent="0.25">
      <c r="B139" s="83">
        <v>130</v>
      </c>
      <c r="C139" s="65" t="s">
        <v>23</v>
      </c>
      <c r="D139" s="66" t="s">
        <v>99</v>
      </c>
      <c r="E139" s="67" t="s">
        <v>145</v>
      </c>
      <c r="F139" s="68" t="s">
        <v>149</v>
      </c>
      <c r="G139" s="89"/>
      <c r="H139" s="89"/>
      <c r="I139" s="93"/>
      <c r="J139" s="89"/>
      <c r="K139" s="89"/>
      <c r="L139" s="89"/>
      <c r="M139" s="89">
        <v>0</v>
      </c>
      <c r="N139" s="89"/>
      <c r="O139" s="89">
        <v>0</v>
      </c>
      <c r="P139" s="41">
        <f>M139-N139</f>
        <v>0</v>
      </c>
      <c r="Q139" s="89"/>
      <c r="R139" s="89">
        <f t="shared" si="70"/>
        <v>0</v>
      </c>
      <c r="S139" s="89">
        <f t="shared" si="71"/>
        <v>0</v>
      </c>
      <c r="T139" s="89">
        <f t="shared" si="72"/>
        <v>0</v>
      </c>
    </row>
    <row r="140" spans="2:21" hidden="1" x14ac:dyDescent="0.25">
      <c r="B140" s="83">
        <v>131</v>
      </c>
      <c r="C140" s="65" t="s">
        <v>7</v>
      </c>
      <c r="D140" s="66" t="s">
        <v>132</v>
      </c>
      <c r="E140" s="67" t="s">
        <v>145</v>
      </c>
      <c r="F140" s="68" t="s">
        <v>149</v>
      </c>
      <c r="G140" s="89"/>
      <c r="H140" s="89"/>
      <c r="I140" s="93"/>
      <c r="J140" s="89"/>
      <c r="K140" s="89"/>
      <c r="L140" s="89"/>
      <c r="M140" s="89">
        <v>0</v>
      </c>
      <c r="N140" s="89"/>
      <c r="O140" s="89">
        <v>0</v>
      </c>
      <c r="Q140" s="89"/>
      <c r="R140" s="89">
        <f t="shared" si="70"/>
        <v>0</v>
      </c>
      <c r="S140" s="89">
        <f t="shared" si="71"/>
        <v>0</v>
      </c>
      <c r="T140" s="89">
        <f t="shared" si="72"/>
        <v>0</v>
      </c>
    </row>
    <row r="141" spans="2:21" x14ac:dyDescent="0.25">
      <c r="B141" s="83">
        <v>132</v>
      </c>
      <c r="C141" s="65" t="s">
        <v>23</v>
      </c>
      <c r="D141" s="66" t="s">
        <v>87</v>
      </c>
      <c r="E141" s="67" t="s">
        <v>145</v>
      </c>
      <c r="F141" s="68" t="s">
        <v>149</v>
      </c>
      <c r="G141" s="89"/>
      <c r="H141" s="89"/>
      <c r="I141" s="93"/>
      <c r="J141" s="89"/>
      <c r="K141" s="89"/>
      <c r="L141" s="89"/>
      <c r="M141" s="89">
        <v>0</v>
      </c>
      <c r="N141" s="89"/>
      <c r="O141" s="89">
        <v>0</v>
      </c>
      <c r="P141" s="41">
        <f t="shared" ref="P141:P142" si="77">M141-N141</f>
        <v>0</v>
      </c>
      <c r="Q141" s="89"/>
      <c r="R141" s="89">
        <f t="shared" si="70"/>
        <v>0</v>
      </c>
      <c r="S141" s="89">
        <f t="shared" si="71"/>
        <v>0</v>
      </c>
      <c r="T141" s="89">
        <f t="shared" si="72"/>
        <v>0</v>
      </c>
    </row>
    <row r="142" spans="2:21" x14ac:dyDescent="0.25">
      <c r="B142" s="83">
        <v>133</v>
      </c>
      <c r="C142" s="65" t="s">
        <v>23</v>
      </c>
      <c r="D142" s="66" t="s">
        <v>150</v>
      </c>
      <c r="E142" s="67" t="s">
        <v>145</v>
      </c>
      <c r="F142" s="68" t="s">
        <v>151</v>
      </c>
      <c r="G142" s="89"/>
      <c r="H142" s="89"/>
      <c r="I142" s="93"/>
      <c r="J142" s="89"/>
      <c r="K142" s="89"/>
      <c r="L142" s="89"/>
      <c r="M142" s="89">
        <v>0</v>
      </c>
      <c r="N142" s="89"/>
      <c r="O142" s="89">
        <v>0</v>
      </c>
      <c r="P142" s="41">
        <f t="shared" si="77"/>
        <v>0</v>
      </c>
      <c r="Q142" s="89"/>
      <c r="R142" s="89">
        <f t="shared" si="70"/>
        <v>0</v>
      </c>
      <c r="S142" s="89">
        <f t="shared" si="71"/>
        <v>0</v>
      </c>
      <c r="T142" s="89">
        <f t="shared" si="72"/>
        <v>0</v>
      </c>
    </row>
    <row r="143" spans="2:21" hidden="1" x14ac:dyDescent="0.25">
      <c r="B143" s="83">
        <v>134</v>
      </c>
      <c r="C143" s="65" t="s">
        <v>7</v>
      </c>
      <c r="D143" s="66" t="s">
        <v>41</v>
      </c>
      <c r="E143" s="67" t="s">
        <v>145</v>
      </c>
      <c r="F143" s="75" t="s">
        <v>152</v>
      </c>
      <c r="G143" s="89"/>
      <c r="H143" s="89"/>
      <c r="I143" s="93"/>
      <c r="J143" s="89"/>
      <c r="K143" s="89"/>
      <c r="L143" s="89"/>
      <c r="M143" s="89">
        <v>0</v>
      </c>
      <c r="N143" s="89"/>
      <c r="O143" s="89">
        <v>0</v>
      </c>
      <c r="Q143" s="89"/>
      <c r="R143" s="89">
        <f t="shared" si="70"/>
        <v>0</v>
      </c>
      <c r="S143" s="89">
        <f t="shared" si="71"/>
        <v>0</v>
      </c>
      <c r="T143" s="89">
        <f t="shared" si="72"/>
        <v>0</v>
      </c>
    </row>
    <row r="144" spans="2:21" hidden="1" x14ac:dyDescent="0.25">
      <c r="B144" s="83">
        <v>135</v>
      </c>
      <c r="C144" s="65" t="s">
        <v>7</v>
      </c>
      <c r="D144" s="66" t="s">
        <v>35</v>
      </c>
      <c r="E144" s="67" t="s">
        <v>145</v>
      </c>
      <c r="F144" s="70" t="s">
        <v>153</v>
      </c>
      <c r="G144" s="89"/>
      <c r="H144" s="89"/>
      <c r="I144" s="93"/>
      <c r="J144" s="89"/>
      <c r="K144" s="89"/>
      <c r="L144" s="89"/>
      <c r="M144" s="89">
        <v>0</v>
      </c>
      <c r="N144" s="89"/>
      <c r="O144" s="89">
        <v>0</v>
      </c>
      <c r="Q144" s="89"/>
      <c r="R144" s="89">
        <f t="shared" si="70"/>
        <v>0</v>
      </c>
      <c r="S144" s="89">
        <f t="shared" si="71"/>
        <v>0</v>
      </c>
      <c r="T144" s="89">
        <f t="shared" si="72"/>
        <v>0</v>
      </c>
    </row>
    <row r="145" spans="2:21" x14ac:dyDescent="0.25">
      <c r="B145" s="83">
        <v>136</v>
      </c>
      <c r="C145" s="59" t="s">
        <v>23</v>
      </c>
      <c r="D145" s="61" t="s">
        <v>154</v>
      </c>
      <c r="E145" s="55" t="s">
        <v>145</v>
      </c>
      <c r="F145" s="57" t="s">
        <v>155</v>
      </c>
      <c r="G145" s="88"/>
      <c r="H145" s="88"/>
      <c r="I145" s="92"/>
      <c r="J145" s="88"/>
      <c r="K145" s="88">
        <v>12165</v>
      </c>
      <c r="L145" s="88"/>
      <c r="M145" s="88">
        <f t="shared" ref="M145" si="78">SUM(K145+L145)</f>
        <v>12165</v>
      </c>
      <c r="N145" s="88"/>
      <c r="O145" s="88">
        <v>12165</v>
      </c>
      <c r="P145" s="41">
        <f t="shared" ref="P145:P146" si="79">M145-N145</f>
        <v>12165</v>
      </c>
      <c r="Q145" s="88">
        <v>2433</v>
      </c>
      <c r="R145" s="88">
        <f t="shared" si="70"/>
        <v>29597445</v>
      </c>
      <c r="S145" s="88">
        <f t="shared" si="71"/>
        <v>0</v>
      </c>
      <c r="T145" s="88">
        <f t="shared" si="72"/>
        <v>29597445</v>
      </c>
      <c r="U145" s="54" t="s">
        <v>727</v>
      </c>
    </row>
    <row r="146" spans="2:21" x14ac:dyDescent="0.25">
      <c r="B146" s="83">
        <v>137</v>
      </c>
      <c r="C146" s="65" t="s">
        <v>23</v>
      </c>
      <c r="D146" s="66" t="s">
        <v>56</v>
      </c>
      <c r="E146" s="67" t="s">
        <v>145</v>
      </c>
      <c r="F146" s="68" t="s">
        <v>156</v>
      </c>
      <c r="G146" s="89"/>
      <c r="H146" s="89"/>
      <c r="I146" s="93"/>
      <c r="J146" s="89"/>
      <c r="K146" s="89"/>
      <c r="L146" s="89"/>
      <c r="M146" s="89">
        <v>0</v>
      </c>
      <c r="N146" s="89"/>
      <c r="O146" s="89">
        <v>0</v>
      </c>
      <c r="P146" s="41">
        <f t="shared" si="79"/>
        <v>0</v>
      </c>
      <c r="Q146" s="89"/>
      <c r="R146" s="89">
        <f t="shared" si="70"/>
        <v>0</v>
      </c>
      <c r="S146" s="89">
        <f t="shared" si="71"/>
        <v>0</v>
      </c>
      <c r="T146" s="89">
        <f t="shared" si="72"/>
        <v>0</v>
      </c>
    </row>
    <row r="147" spans="2:21" hidden="1" x14ac:dyDescent="0.25">
      <c r="B147" s="83">
        <v>138</v>
      </c>
      <c r="C147" s="65" t="s">
        <v>7</v>
      </c>
      <c r="D147" s="66" t="s">
        <v>35</v>
      </c>
      <c r="E147" s="67" t="s">
        <v>145</v>
      </c>
      <c r="F147" s="68" t="s">
        <v>156</v>
      </c>
      <c r="G147" s="89"/>
      <c r="H147" s="89"/>
      <c r="I147" s="93"/>
      <c r="J147" s="89"/>
      <c r="K147" s="89"/>
      <c r="L147" s="89"/>
      <c r="M147" s="89">
        <v>0</v>
      </c>
      <c r="N147" s="89"/>
      <c r="O147" s="89">
        <v>0</v>
      </c>
      <c r="Q147" s="89"/>
      <c r="R147" s="89">
        <f t="shared" si="70"/>
        <v>0</v>
      </c>
      <c r="S147" s="89">
        <f t="shared" si="71"/>
        <v>0</v>
      </c>
      <c r="T147" s="89">
        <f t="shared" si="72"/>
        <v>0</v>
      </c>
    </row>
    <row r="148" spans="2:21" x14ac:dyDescent="0.25">
      <c r="B148" s="83">
        <v>139</v>
      </c>
      <c r="C148" s="65" t="s">
        <v>23</v>
      </c>
      <c r="D148" s="66" t="s">
        <v>49</v>
      </c>
      <c r="E148" s="67" t="s">
        <v>145</v>
      </c>
      <c r="F148" s="68" t="s">
        <v>156</v>
      </c>
      <c r="G148" s="89"/>
      <c r="H148" s="89"/>
      <c r="I148" s="93"/>
      <c r="J148" s="89"/>
      <c r="K148" s="89"/>
      <c r="L148" s="89"/>
      <c r="M148" s="89">
        <v>0</v>
      </c>
      <c r="N148" s="89"/>
      <c r="O148" s="89">
        <v>0</v>
      </c>
      <c r="P148" s="41">
        <f t="shared" ref="P148:P149" si="80">M148-N148</f>
        <v>0</v>
      </c>
      <c r="Q148" s="89"/>
      <c r="R148" s="89">
        <f t="shared" si="70"/>
        <v>0</v>
      </c>
      <c r="S148" s="89">
        <f t="shared" si="71"/>
        <v>0</v>
      </c>
      <c r="T148" s="89">
        <f t="shared" si="72"/>
        <v>0</v>
      </c>
    </row>
    <row r="149" spans="2:21" x14ac:dyDescent="0.25">
      <c r="B149" s="83">
        <v>140</v>
      </c>
      <c r="C149" s="65" t="s">
        <v>23</v>
      </c>
      <c r="D149" s="66" t="s">
        <v>157</v>
      </c>
      <c r="E149" s="67" t="s">
        <v>145</v>
      </c>
      <c r="F149" s="68" t="s">
        <v>156</v>
      </c>
      <c r="G149" s="89"/>
      <c r="H149" s="89"/>
      <c r="I149" s="93"/>
      <c r="J149" s="89"/>
      <c r="K149" s="89"/>
      <c r="L149" s="89"/>
      <c r="M149" s="89">
        <v>0</v>
      </c>
      <c r="N149" s="89"/>
      <c r="O149" s="89">
        <v>0</v>
      </c>
      <c r="P149" s="41">
        <f t="shared" si="80"/>
        <v>0</v>
      </c>
      <c r="Q149" s="89"/>
      <c r="R149" s="89">
        <f t="shared" si="70"/>
        <v>0</v>
      </c>
      <c r="S149" s="89">
        <f t="shared" si="71"/>
        <v>0</v>
      </c>
      <c r="T149" s="89">
        <f t="shared" si="72"/>
        <v>0</v>
      </c>
    </row>
    <row r="150" spans="2:21" hidden="1" x14ac:dyDescent="0.25">
      <c r="B150" s="83">
        <v>141</v>
      </c>
      <c r="C150" s="65" t="s">
        <v>7</v>
      </c>
      <c r="D150" s="66" t="s">
        <v>8</v>
      </c>
      <c r="E150" s="67" t="s">
        <v>145</v>
      </c>
      <c r="F150" s="68" t="s">
        <v>156</v>
      </c>
      <c r="G150" s="89"/>
      <c r="H150" s="89"/>
      <c r="I150" s="93"/>
      <c r="J150" s="89"/>
      <c r="K150" s="89"/>
      <c r="L150" s="89"/>
      <c r="M150" s="89">
        <v>0</v>
      </c>
      <c r="N150" s="89"/>
      <c r="O150" s="89">
        <v>0</v>
      </c>
      <c r="Q150" s="89"/>
      <c r="R150" s="89">
        <f t="shared" si="70"/>
        <v>0</v>
      </c>
      <c r="S150" s="89">
        <f t="shared" si="71"/>
        <v>0</v>
      </c>
      <c r="T150" s="89">
        <f t="shared" si="72"/>
        <v>0</v>
      </c>
    </row>
    <row r="151" spans="2:21" x14ac:dyDescent="0.25">
      <c r="B151" s="83">
        <v>142</v>
      </c>
      <c r="C151" s="65" t="s">
        <v>23</v>
      </c>
      <c r="D151" s="66" t="s">
        <v>138</v>
      </c>
      <c r="E151" s="67" t="s">
        <v>145</v>
      </c>
      <c r="F151" s="68" t="s">
        <v>156</v>
      </c>
      <c r="G151" s="89"/>
      <c r="H151" s="89"/>
      <c r="I151" s="93"/>
      <c r="J151" s="89"/>
      <c r="K151" s="89"/>
      <c r="L151" s="89"/>
      <c r="M151" s="89">
        <v>0</v>
      </c>
      <c r="N151" s="89"/>
      <c r="O151" s="89">
        <v>0</v>
      </c>
      <c r="P151" s="41">
        <f t="shared" ref="P151:P153" si="81">M151-N151</f>
        <v>0</v>
      </c>
      <c r="Q151" s="89"/>
      <c r="R151" s="89">
        <f t="shared" si="70"/>
        <v>0</v>
      </c>
      <c r="S151" s="89">
        <f t="shared" si="71"/>
        <v>0</v>
      </c>
      <c r="T151" s="89">
        <f t="shared" si="72"/>
        <v>0</v>
      </c>
    </row>
    <row r="152" spans="2:21" x14ac:dyDescent="0.25">
      <c r="B152" s="83">
        <v>143</v>
      </c>
      <c r="C152" s="65" t="s">
        <v>23</v>
      </c>
      <c r="D152" s="66" t="s">
        <v>113</v>
      </c>
      <c r="E152" s="67" t="s">
        <v>145</v>
      </c>
      <c r="F152" s="68" t="s">
        <v>156</v>
      </c>
      <c r="G152" s="89"/>
      <c r="H152" s="89"/>
      <c r="I152" s="93"/>
      <c r="J152" s="89"/>
      <c r="K152" s="89"/>
      <c r="L152" s="89"/>
      <c r="M152" s="89">
        <v>0</v>
      </c>
      <c r="N152" s="89"/>
      <c r="O152" s="89">
        <v>0</v>
      </c>
      <c r="P152" s="41">
        <f t="shared" si="81"/>
        <v>0</v>
      </c>
      <c r="Q152" s="89"/>
      <c r="R152" s="89">
        <f t="shared" si="70"/>
        <v>0</v>
      </c>
      <c r="S152" s="89">
        <f t="shared" si="71"/>
        <v>0</v>
      </c>
      <c r="T152" s="89">
        <f t="shared" si="72"/>
        <v>0</v>
      </c>
    </row>
    <row r="153" spans="2:21" x14ac:dyDescent="0.25">
      <c r="B153" s="83">
        <v>144</v>
      </c>
      <c r="C153" s="65" t="s">
        <v>23</v>
      </c>
      <c r="D153" s="66" t="s">
        <v>158</v>
      </c>
      <c r="E153" s="67" t="s">
        <v>145</v>
      </c>
      <c r="F153" s="68" t="s">
        <v>156</v>
      </c>
      <c r="G153" s="89"/>
      <c r="H153" s="89"/>
      <c r="I153" s="93"/>
      <c r="J153" s="89"/>
      <c r="K153" s="89"/>
      <c r="L153" s="89"/>
      <c r="M153" s="89">
        <v>0</v>
      </c>
      <c r="N153" s="89"/>
      <c r="O153" s="89">
        <v>0</v>
      </c>
      <c r="P153" s="41">
        <f t="shared" si="81"/>
        <v>0</v>
      </c>
      <c r="Q153" s="89"/>
      <c r="R153" s="89">
        <f t="shared" si="70"/>
        <v>0</v>
      </c>
      <c r="S153" s="89">
        <f t="shared" si="71"/>
        <v>0</v>
      </c>
      <c r="T153" s="89">
        <f t="shared" si="72"/>
        <v>0</v>
      </c>
    </row>
    <row r="154" spans="2:21" hidden="1" x14ac:dyDescent="0.25">
      <c r="B154" s="83">
        <v>145</v>
      </c>
      <c r="C154" s="65" t="s">
        <v>17</v>
      </c>
      <c r="D154" s="66" t="s">
        <v>159</v>
      </c>
      <c r="E154" s="67" t="s">
        <v>145</v>
      </c>
      <c r="F154" s="68" t="s">
        <v>156</v>
      </c>
      <c r="G154" s="89"/>
      <c r="H154" s="89"/>
      <c r="I154" s="93"/>
      <c r="J154" s="89"/>
      <c r="K154" s="89"/>
      <c r="L154" s="89"/>
      <c r="M154" s="89">
        <v>0</v>
      </c>
      <c r="N154" s="89"/>
      <c r="O154" s="89">
        <v>0</v>
      </c>
      <c r="Q154" s="89"/>
      <c r="R154" s="89">
        <f t="shared" si="70"/>
        <v>0</v>
      </c>
      <c r="S154" s="89">
        <f t="shared" si="71"/>
        <v>0</v>
      </c>
      <c r="T154" s="89">
        <f t="shared" si="72"/>
        <v>0</v>
      </c>
    </row>
    <row r="155" spans="2:21" x14ac:dyDescent="0.25">
      <c r="B155" s="83">
        <v>146</v>
      </c>
      <c r="C155" s="65" t="s">
        <v>23</v>
      </c>
      <c r="D155" s="66" t="s">
        <v>160</v>
      </c>
      <c r="E155" s="67" t="s">
        <v>145</v>
      </c>
      <c r="F155" s="68" t="s">
        <v>156</v>
      </c>
      <c r="G155" s="89"/>
      <c r="H155" s="89"/>
      <c r="I155" s="93"/>
      <c r="J155" s="89"/>
      <c r="K155" s="89"/>
      <c r="L155" s="89"/>
      <c r="M155" s="89">
        <v>0</v>
      </c>
      <c r="N155" s="89"/>
      <c r="O155" s="89">
        <v>0</v>
      </c>
      <c r="P155" s="41">
        <f>M155-N155</f>
        <v>0</v>
      </c>
      <c r="Q155" s="89"/>
      <c r="R155" s="89">
        <f t="shared" si="70"/>
        <v>0</v>
      </c>
      <c r="S155" s="89">
        <f t="shared" si="71"/>
        <v>0</v>
      </c>
      <c r="T155" s="89">
        <f t="shared" si="72"/>
        <v>0</v>
      </c>
    </row>
    <row r="156" spans="2:21" hidden="1" x14ac:dyDescent="0.25">
      <c r="B156" s="83">
        <v>147</v>
      </c>
      <c r="C156" s="65" t="s">
        <v>7</v>
      </c>
      <c r="D156" s="66" t="s">
        <v>132</v>
      </c>
      <c r="E156" s="67" t="s">
        <v>145</v>
      </c>
      <c r="F156" s="68" t="s">
        <v>156</v>
      </c>
      <c r="G156" s="89"/>
      <c r="H156" s="89"/>
      <c r="I156" s="93"/>
      <c r="J156" s="89"/>
      <c r="K156" s="89"/>
      <c r="L156" s="89"/>
      <c r="M156" s="89">
        <v>0</v>
      </c>
      <c r="N156" s="89"/>
      <c r="O156" s="89">
        <v>0</v>
      </c>
      <c r="Q156" s="89"/>
      <c r="R156" s="89">
        <f t="shared" si="70"/>
        <v>0</v>
      </c>
      <c r="S156" s="89">
        <f t="shared" si="71"/>
        <v>0</v>
      </c>
      <c r="T156" s="89">
        <f t="shared" si="72"/>
        <v>0</v>
      </c>
    </row>
    <row r="157" spans="2:21" x14ac:dyDescent="0.25">
      <c r="B157" s="83">
        <v>148</v>
      </c>
      <c r="C157" s="65" t="s">
        <v>23</v>
      </c>
      <c r="D157" s="66" t="s">
        <v>154</v>
      </c>
      <c r="E157" s="67" t="s">
        <v>145</v>
      </c>
      <c r="F157" s="68" t="s">
        <v>156</v>
      </c>
      <c r="G157" s="89"/>
      <c r="H157" s="89"/>
      <c r="I157" s="93"/>
      <c r="J157" s="89"/>
      <c r="K157" s="89"/>
      <c r="L157" s="89"/>
      <c r="M157" s="89">
        <v>0</v>
      </c>
      <c r="N157" s="89"/>
      <c r="O157" s="89">
        <v>0</v>
      </c>
      <c r="P157" s="41">
        <f>M157-N157</f>
        <v>0</v>
      </c>
      <c r="Q157" s="89"/>
      <c r="R157" s="89">
        <f t="shared" si="70"/>
        <v>0</v>
      </c>
      <c r="S157" s="89">
        <f t="shared" si="71"/>
        <v>0</v>
      </c>
      <c r="T157" s="89">
        <f t="shared" si="72"/>
        <v>0</v>
      </c>
    </row>
    <row r="158" spans="2:21" hidden="1" x14ac:dyDescent="0.25">
      <c r="B158" s="83">
        <v>149</v>
      </c>
      <c r="C158" s="59" t="s">
        <v>7</v>
      </c>
      <c r="D158" s="61" t="s">
        <v>8</v>
      </c>
      <c r="E158" s="55" t="s">
        <v>145</v>
      </c>
      <c r="F158" s="57" t="s">
        <v>161</v>
      </c>
      <c r="G158" s="88"/>
      <c r="H158" s="88"/>
      <c r="I158" s="92"/>
      <c r="J158" s="88"/>
      <c r="K158" s="88">
        <v>2280</v>
      </c>
      <c r="L158" s="88">
        <v>2280</v>
      </c>
      <c r="M158" s="88">
        <f t="shared" ref="M158:M165" si="82">SUM(K158+L158)</f>
        <v>4560</v>
      </c>
      <c r="N158" s="88"/>
      <c r="O158" s="88">
        <v>2280</v>
      </c>
      <c r="Q158" s="88">
        <v>228</v>
      </c>
      <c r="R158" s="88">
        <f t="shared" si="70"/>
        <v>1039680</v>
      </c>
      <c r="S158" s="88">
        <f t="shared" si="71"/>
        <v>0</v>
      </c>
      <c r="T158" s="88">
        <f t="shared" si="72"/>
        <v>519840</v>
      </c>
    </row>
    <row r="159" spans="2:21" x14ac:dyDescent="0.25">
      <c r="B159" s="83">
        <v>150</v>
      </c>
      <c r="C159" s="59" t="s">
        <v>23</v>
      </c>
      <c r="D159" s="61" t="s">
        <v>138</v>
      </c>
      <c r="E159" s="55" t="s">
        <v>145</v>
      </c>
      <c r="F159" s="57" t="s">
        <v>161</v>
      </c>
      <c r="G159" s="88"/>
      <c r="H159" s="88"/>
      <c r="I159" s="92"/>
      <c r="J159" s="88"/>
      <c r="K159" s="88">
        <v>1000</v>
      </c>
      <c r="L159" s="88"/>
      <c r="M159" s="88">
        <f t="shared" si="82"/>
        <v>1000</v>
      </c>
      <c r="N159" s="88"/>
      <c r="O159" s="88">
        <v>2000</v>
      </c>
      <c r="P159" s="41">
        <f t="shared" ref="P159:P160" si="83">M159-N159</f>
        <v>1000</v>
      </c>
      <c r="Q159" s="88">
        <v>200</v>
      </c>
      <c r="R159" s="88">
        <f t="shared" si="70"/>
        <v>200000</v>
      </c>
      <c r="S159" s="88">
        <f t="shared" si="71"/>
        <v>0</v>
      </c>
      <c r="T159" s="88">
        <f t="shared" si="72"/>
        <v>400000</v>
      </c>
      <c r="U159" s="54" t="s">
        <v>727</v>
      </c>
    </row>
    <row r="160" spans="2:21" x14ac:dyDescent="0.25">
      <c r="B160" s="83">
        <v>151</v>
      </c>
      <c r="C160" s="59" t="s">
        <v>23</v>
      </c>
      <c r="D160" s="61" t="s">
        <v>113</v>
      </c>
      <c r="E160" s="55" t="s">
        <v>145</v>
      </c>
      <c r="F160" s="57" t="s">
        <v>161</v>
      </c>
      <c r="G160" s="88"/>
      <c r="H160" s="88"/>
      <c r="I160" s="92"/>
      <c r="J160" s="88"/>
      <c r="K160" s="88"/>
      <c r="L160" s="88"/>
      <c r="M160" s="88">
        <f t="shared" si="82"/>
        <v>0</v>
      </c>
      <c r="N160" s="88"/>
      <c r="O160" s="88">
        <v>0</v>
      </c>
      <c r="P160" s="41">
        <f t="shared" si="83"/>
        <v>0</v>
      </c>
      <c r="Q160" s="88">
        <v>193</v>
      </c>
      <c r="R160" s="88">
        <f t="shared" si="70"/>
        <v>0</v>
      </c>
      <c r="S160" s="88">
        <f t="shared" si="71"/>
        <v>0</v>
      </c>
      <c r="T160" s="88">
        <f t="shared" si="72"/>
        <v>0</v>
      </c>
      <c r="U160" s="54" t="s">
        <v>727</v>
      </c>
    </row>
    <row r="161" spans="2:21" hidden="1" x14ac:dyDescent="0.25">
      <c r="B161" s="83">
        <v>152</v>
      </c>
      <c r="C161" s="59" t="s">
        <v>17</v>
      </c>
      <c r="D161" s="61" t="s">
        <v>130</v>
      </c>
      <c r="E161" s="55" t="s">
        <v>145</v>
      </c>
      <c r="F161" s="57" t="s">
        <v>161</v>
      </c>
      <c r="G161" s="88"/>
      <c r="H161" s="88"/>
      <c r="I161" s="92"/>
      <c r="J161" s="88"/>
      <c r="K161" s="88"/>
      <c r="L161" s="88"/>
      <c r="M161" s="88">
        <f t="shared" si="82"/>
        <v>0</v>
      </c>
      <c r="N161" s="88"/>
      <c r="O161" s="88">
        <v>0</v>
      </c>
      <c r="Q161" s="88">
        <v>182</v>
      </c>
      <c r="R161" s="88">
        <f t="shared" si="70"/>
        <v>0</v>
      </c>
      <c r="S161" s="88">
        <f t="shared" si="71"/>
        <v>0</v>
      </c>
      <c r="T161" s="88">
        <f t="shared" si="72"/>
        <v>0</v>
      </c>
    </row>
    <row r="162" spans="2:21" x14ac:dyDescent="0.25">
      <c r="B162" s="83">
        <v>153</v>
      </c>
      <c r="C162" s="59" t="s">
        <v>23</v>
      </c>
      <c r="D162" s="61" t="s">
        <v>154</v>
      </c>
      <c r="E162" s="55" t="s">
        <v>145</v>
      </c>
      <c r="F162" s="57" t="s">
        <v>161</v>
      </c>
      <c r="G162" s="88"/>
      <c r="H162" s="88"/>
      <c r="I162" s="92"/>
      <c r="J162" s="88"/>
      <c r="K162" s="88">
        <f>1910+1910</f>
        <v>3820</v>
      </c>
      <c r="L162" s="88">
        <v>2865</v>
      </c>
      <c r="M162" s="88">
        <f t="shared" si="82"/>
        <v>6685</v>
      </c>
      <c r="N162" s="88"/>
      <c r="O162" s="88">
        <v>2865</v>
      </c>
      <c r="P162" s="41">
        <f>M162-N162</f>
        <v>6685</v>
      </c>
      <c r="Q162" s="88">
        <v>191</v>
      </c>
      <c r="R162" s="88">
        <f t="shared" si="70"/>
        <v>1276835</v>
      </c>
      <c r="S162" s="88">
        <f t="shared" si="71"/>
        <v>0</v>
      </c>
      <c r="T162" s="88">
        <f t="shared" si="72"/>
        <v>547215</v>
      </c>
      <c r="U162" s="54" t="s">
        <v>727</v>
      </c>
    </row>
    <row r="163" spans="2:21" hidden="1" x14ac:dyDescent="0.25">
      <c r="B163" s="83">
        <v>154</v>
      </c>
      <c r="C163" s="59" t="s">
        <v>7</v>
      </c>
      <c r="D163" s="61" t="s">
        <v>89</v>
      </c>
      <c r="E163" s="55" t="s">
        <v>145</v>
      </c>
      <c r="F163" s="57" t="s">
        <v>161</v>
      </c>
      <c r="G163" s="88"/>
      <c r="H163" s="88"/>
      <c r="I163" s="92"/>
      <c r="J163" s="88"/>
      <c r="K163" s="88"/>
      <c r="L163" s="88"/>
      <c r="M163" s="88">
        <f t="shared" si="82"/>
        <v>0</v>
      </c>
      <c r="N163" s="88"/>
      <c r="O163" s="88">
        <v>1920</v>
      </c>
      <c r="Q163" s="88">
        <v>192</v>
      </c>
      <c r="R163" s="88">
        <f t="shared" si="70"/>
        <v>0</v>
      </c>
      <c r="S163" s="88">
        <f t="shared" si="71"/>
        <v>0</v>
      </c>
      <c r="T163" s="88">
        <f t="shared" si="72"/>
        <v>368640</v>
      </c>
    </row>
    <row r="164" spans="2:21" x14ac:dyDescent="0.25">
      <c r="B164" s="83">
        <v>155</v>
      </c>
      <c r="C164" s="59" t="s">
        <v>23</v>
      </c>
      <c r="D164" s="61" t="s">
        <v>162</v>
      </c>
      <c r="E164" s="55" t="s">
        <v>145</v>
      </c>
      <c r="F164" s="57" t="s">
        <v>161</v>
      </c>
      <c r="G164" s="88"/>
      <c r="H164" s="88"/>
      <c r="I164" s="92"/>
      <c r="J164" s="88"/>
      <c r="K164" s="88"/>
      <c r="L164" s="88"/>
      <c r="M164" s="88">
        <f t="shared" si="82"/>
        <v>0</v>
      </c>
      <c r="N164" s="88"/>
      <c r="O164" s="88">
        <v>2050</v>
      </c>
      <c r="P164" s="41">
        <f t="shared" ref="P164:P165" si="84">M164-N164</f>
        <v>0</v>
      </c>
      <c r="Q164" s="88">
        <v>205</v>
      </c>
      <c r="R164" s="88">
        <f t="shared" si="70"/>
        <v>0</v>
      </c>
      <c r="S164" s="88">
        <f t="shared" si="71"/>
        <v>0</v>
      </c>
      <c r="T164" s="88">
        <f t="shared" si="72"/>
        <v>420250</v>
      </c>
      <c r="U164" s="54" t="s">
        <v>736</v>
      </c>
    </row>
    <row r="165" spans="2:21" x14ac:dyDescent="0.25">
      <c r="B165" s="83">
        <v>156</v>
      </c>
      <c r="C165" s="59" t="s">
        <v>23</v>
      </c>
      <c r="D165" s="61" t="s">
        <v>66</v>
      </c>
      <c r="E165" s="55" t="s">
        <v>145</v>
      </c>
      <c r="F165" s="57" t="s">
        <v>161</v>
      </c>
      <c r="G165" s="88"/>
      <c r="H165" s="88"/>
      <c r="I165" s="92"/>
      <c r="J165" s="88"/>
      <c r="K165" s="88">
        <v>1860</v>
      </c>
      <c r="L165" s="88"/>
      <c r="M165" s="88">
        <f t="shared" si="82"/>
        <v>1860</v>
      </c>
      <c r="N165" s="88"/>
      <c r="O165" s="88">
        <v>3720</v>
      </c>
      <c r="P165" s="41">
        <f t="shared" si="84"/>
        <v>1860</v>
      </c>
      <c r="Q165" s="88">
        <v>372</v>
      </c>
      <c r="R165" s="88">
        <f t="shared" si="70"/>
        <v>691920</v>
      </c>
      <c r="S165" s="88">
        <f t="shared" si="71"/>
        <v>0</v>
      </c>
      <c r="T165" s="88">
        <f t="shared" si="72"/>
        <v>1383840</v>
      </c>
      <c r="U165" s="54" t="s">
        <v>737</v>
      </c>
    </row>
    <row r="166" spans="2:21" hidden="1" x14ac:dyDescent="0.25">
      <c r="B166" s="83">
        <v>157</v>
      </c>
      <c r="C166" s="65" t="s">
        <v>7</v>
      </c>
      <c r="D166" s="66" t="s">
        <v>163</v>
      </c>
      <c r="E166" s="67" t="s">
        <v>145</v>
      </c>
      <c r="F166" s="68" t="s">
        <v>164</v>
      </c>
      <c r="G166" s="89"/>
      <c r="H166" s="89"/>
      <c r="I166" s="93"/>
      <c r="J166" s="89"/>
      <c r="K166" s="89"/>
      <c r="L166" s="89"/>
      <c r="M166" s="89">
        <v>0</v>
      </c>
      <c r="N166" s="89"/>
      <c r="O166" s="89">
        <v>0</v>
      </c>
      <c r="Q166" s="89"/>
      <c r="R166" s="89">
        <f t="shared" si="70"/>
        <v>0</v>
      </c>
      <c r="S166" s="89">
        <f t="shared" si="71"/>
        <v>0</v>
      </c>
      <c r="T166" s="89">
        <f t="shared" si="72"/>
        <v>0</v>
      </c>
    </row>
    <row r="167" spans="2:21" hidden="1" x14ac:dyDescent="0.25">
      <c r="B167" s="83">
        <v>158</v>
      </c>
      <c r="C167" s="65" t="s">
        <v>7</v>
      </c>
      <c r="D167" s="66" t="s">
        <v>35</v>
      </c>
      <c r="E167" s="67" t="s">
        <v>145</v>
      </c>
      <c r="F167" s="68" t="s">
        <v>164</v>
      </c>
      <c r="G167" s="89"/>
      <c r="H167" s="89"/>
      <c r="I167" s="93"/>
      <c r="J167" s="89"/>
      <c r="K167" s="89"/>
      <c r="L167" s="89"/>
      <c r="M167" s="89">
        <v>0</v>
      </c>
      <c r="N167" s="89"/>
      <c r="O167" s="89">
        <v>0</v>
      </c>
      <c r="Q167" s="89"/>
      <c r="R167" s="89">
        <f t="shared" si="70"/>
        <v>0</v>
      </c>
      <c r="S167" s="89">
        <f t="shared" si="71"/>
        <v>0</v>
      </c>
      <c r="T167" s="89">
        <f t="shared" si="72"/>
        <v>0</v>
      </c>
    </row>
    <row r="168" spans="2:21" hidden="1" x14ac:dyDescent="0.25">
      <c r="B168" s="83">
        <v>159</v>
      </c>
      <c r="C168" s="65" t="s">
        <v>7</v>
      </c>
      <c r="D168" s="66" t="s">
        <v>165</v>
      </c>
      <c r="E168" s="67" t="s">
        <v>145</v>
      </c>
      <c r="F168" s="68" t="s">
        <v>164</v>
      </c>
      <c r="G168" s="89"/>
      <c r="H168" s="89"/>
      <c r="I168" s="93"/>
      <c r="J168" s="89"/>
      <c r="K168" s="89"/>
      <c r="L168" s="89"/>
      <c r="M168" s="89">
        <v>0</v>
      </c>
      <c r="N168" s="89"/>
      <c r="O168" s="89">
        <v>0</v>
      </c>
      <c r="Q168" s="89"/>
      <c r="R168" s="89">
        <f t="shared" si="70"/>
        <v>0</v>
      </c>
      <c r="S168" s="89">
        <f t="shared" si="71"/>
        <v>0</v>
      </c>
      <c r="T168" s="89">
        <f t="shared" si="72"/>
        <v>0</v>
      </c>
    </row>
    <row r="169" spans="2:21" hidden="1" x14ac:dyDescent="0.25">
      <c r="B169" s="83">
        <v>160</v>
      </c>
      <c r="C169" s="65" t="s">
        <v>7</v>
      </c>
      <c r="D169" s="66" t="s">
        <v>8</v>
      </c>
      <c r="E169" s="67" t="s">
        <v>145</v>
      </c>
      <c r="F169" s="68" t="s">
        <v>164</v>
      </c>
      <c r="G169" s="89"/>
      <c r="H169" s="89"/>
      <c r="I169" s="93"/>
      <c r="J169" s="89"/>
      <c r="K169" s="89"/>
      <c r="L169" s="89"/>
      <c r="M169" s="89">
        <v>0</v>
      </c>
      <c r="N169" s="89"/>
      <c r="O169" s="89">
        <v>0</v>
      </c>
      <c r="Q169" s="89"/>
      <c r="R169" s="89">
        <f t="shared" si="70"/>
        <v>0</v>
      </c>
      <c r="S169" s="89">
        <f t="shared" si="71"/>
        <v>0</v>
      </c>
      <c r="T169" s="89">
        <f t="shared" si="72"/>
        <v>0</v>
      </c>
    </row>
    <row r="170" spans="2:21" x14ac:dyDescent="0.25">
      <c r="B170" s="83">
        <v>161</v>
      </c>
      <c r="C170" s="65" t="s">
        <v>23</v>
      </c>
      <c r="D170" s="66" t="s">
        <v>138</v>
      </c>
      <c r="E170" s="67" t="s">
        <v>145</v>
      </c>
      <c r="F170" s="68" t="s">
        <v>164</v>
      </c>
      <c r="G170" s="89"/>
      <c r="H170" s="89"/>
      <c r="I170" s="93"/>
      <c r="J170" s="89"/>
      <c r="K170" s="89"/>
      <c r="L170" s="89"/>
      <c r="M170" s="89">
        <v>0</v>
      </c>
      <c r="N170" s="89"/>
      <c r="O170" s="89">
        <v>0</v>
      </c>
      <c r="P170" s="41">
        <f>M170-N170</f>
        <v>0</v>
      </c>
      <c r="Q170" s="89"/>
      <c r="R170" s="89">
        <f t="shared" si="70"/>
        <v>0</v>
      </c>
      <c r="S170" s="89">
        <f t="shared" si="71"/>
        <v>0</v>
      </c>
      <c r="T170" s="89">
        <f t="shared" si="72"/>
        <v>0</v>
      </c>
    </row>
    <row r="171" spans="2:21" hidden="1" x14ac:dyDescent="0.25">
      <c r="B171" s="83">
        <v>162</v>
      </c>
      <c r="C171" s="65" t="s">
        <v>7</v>
      </c>
      <c r="D171" s="66" t="s">
        <v>38</v>
      </c>
      <c r="E171" s="67" t="s">
        <v>145</v>
      </c>
      <c r="F171" s="68" t="s">
        <v>164</v>
      </c>
      <c r="G171" s="89"/>
      <c r="H171" s="89"/>
      <c r="I171" s="93"/>
      <c r="J171" s="89"/>
      <c r="K171" s="89"/>
      <c r="L171" s="89"/>
      <c r="M171" s="89">
        <v>0</v>
      </c>
      <c r="N171" s="89"/>
      <c r="O171" s="89">
        <v>0</v>
      </c>
      <c r="Q171" s="89"/>
      <c r="R171" s="89">
        <f t="shared" si="70"/>
        <v>0</v>
      </c>
      <c r="S171" s="89">
        <f t="shared" si="71"/>
        <v>0</v>
      </c>
      <c r="T171" s="89">
        <f t="shared" si="72"/>
        <v>0</v>
      </c>
    </row>
    <row r="172" spans="2:21" x14ac:dyDescent="0.25">
      <c r="B172" s="83">
        <v>163</v>
      </c>
      <c r="C172" s="65" t="s">
        <v>23</v>
      </c>
      <c r="D172" s="66" t="s">
        <v>113</v>
      </c>
      <c r="E172" s="67" t="s">
        <v>145</v>
      </c>
      <c r="F172" s="68" t="s">
        <v>164</v>
      </c>
      <c r="G172" s="89"/>
      <c r="H172" s="89"/>
      <c r="I172" s="93"/>
      <c r="J172" s="89"/>
      <c r="K172" s="89"/>
      <c r="L172" s="89"/>
      <c r="M172" s="89">
        <v>0</v>
      </c>
      <c r="N172" s="89"/>
      <c r="O172" s="89">
        <v>0</v>
      </c>
      <c r="P172" s="41">
        <f t="shared" ref="P172:P173" si="85">M172-N172</f>
        <v>0</v>
      </c>
      <c r="Q172" s="89"/>
      <c r="R172" s="89">
        <f t="shared" si="70"/>
        <v>0</v>
      </c>
      <c r="S172" s="89">
        <f t="shared" si="71"/>
        <v>0</v>
      </c>
      <c r="T172" s="89">
        <f t="shared" si="72"/>
        <v>0</v>
      </c>
    </row>
    <row r="173" spans="2:21" x14ac:dyDescent="0.25">
      <c r="B173" s="83">
        <v>164</v>
      </c>
      <c r="C173" s="65" t="s">
        <v>23</v>
      </c>
      <c r="D173" s="66" t="s">
        <v>158</v>
      </c>
      <c r="E173" s="67" t="s">
        <v>145</v>
      </c>
      <c r="F173" s="68" t="s">
        <v>164</v>
      </c>
      <c r="G173" s="89"/>
      <c r="H173" s="89"/>
      <c r="I173" s="93"/>
      <c r="J173" s="89"/>
      <c r="K173" s="89"/>
      <c r="L173" s="89"/>
      <c r="M173" s="89">
        <v>0</v>
      </c>
      <c r="N173" s="89"/>
      <c r="O173" s="89">
        <v>0</v>
      </c>
      <c r="P173" s="41">
        <f t="shared" si="85"/>
        <v>0</v>
      </c>
      <c r="Q173" s="89"/>
      <c r="R173" s="89">
        <f t="shared" si="70"/>
        <v>0</v>
      </c>
      <c r="S173" s="89">
        <f t="shared" si="71"/>
        <v>0</v>
      </c>
      <c r="T173" s="89">
        <f t="shared" si="72"/>
        <v>0</v>
      </c>
    </row>
    <row r="174" spans="2:21" hidden="1" x14ac:dyDescent="0.25">
      <c r="B174" s="83">
        <v>165</v>
      </c>
      <c r="C174" s="65" t="s">
        <v>7</v>
      </c>
      <c r="D174" s="66" t="s">
        <v>166</v>
      </c>
      <c r="E174" s="67" t="s">
        <v>145</v>
      </c>
      <c r="F174" s="68" t="s">
        <v>164</v>
      </c>
      <c r="G174" s="89"/>
      <c r="H174" s="89"/>
      <c r="I174" s="93"/>
      <c r="J174" s="89"/>
      <c r="K174" s="89"/>
      <c r="L174" s="89"/>
      <c r="M174" s="89">
        <v>0</v>
      </c>
      <c r="N174" s="89"/>
      <c r="O174" s="89">
        <v>0</v>
      </c>
      <c r="Q174" s="89"/>
      <c r="R174" s="89">
        <f t="shared" si="70"/>
        <v>0</v>
      </c>
      <c r="S174" s="89">
        <f t="shared" si="71"/>
        <v>0</v>
      </c>
      <c r="T174" s="89">
        <f t="shared" si="72"/>
        <v>0</v>
      </c>
    </row>
    <row r="175" spans="2:21" hidden="1" x14ac:dyDescent="0.25">
      <c r="B175" s="83">
        <v>166</v>
      </c>
      <c r="C175" s="65" t="s">
        <v>7</v>
      </c>
      <c r="D175" s="66" t="s">
        <v>52</v>
      </c>
      <c r="E175" s="67" t="s">
        <v>145</v>
      </c>
      <c r="F175" s="68" t="s">
        <v>164</v>
      </c>
      <c r="G175" s="89"/>
      <c r="H175" s="89"/>
      <c r="I175" s="93"/>
      <c r="J175" s="89"/>
      <c r="K175" s="89"/>
      <c r="L175" s="89"/>
      <c r="M175" s="89">
        <v>0</v>
      </c>
      <c r="N175" s="89"/>
      <c r="O175" s="89">
        <v>0</v>
      </c>
      <c r="Q175" s="89"/>
      <c r="R175" s="89">
        <f t="shared" si="70"/>
        <v>0</v>
      </c>
      <c r="S175" s="89">
        <f t="shared" si="71"/>
        <v>0</v>
      </c>
      <c r="T175" s="89">
        <f t="shared" si="72"/>
        <v>0</v>
      </c>
    </row>
    <row r="176" spans="2:21" hidden="1" x14ac:dyDescent="0.25">
      <c r="B176" s="83">
        <v>167</v>
      </c>
      <c r="C176" s="65" t="s">
        <v>7</v>
      </c>
      <c r="D176" s="66" t="s">
        <v>65</v>
      </c>
      <c r="E176" s="67" t="s">
        <v>145</v>
      </c>
      <c r="F176" s="68" t="s">
        <v>164</v>
      </c>
      <c r="G176" s="89"/>
      <c r="H176" s="89"/>
      <c r="I176" s="93"/>
      <c r="J176" s="89"/>
      <c r="K176" s="89"/>
      <c r="L176" s="89"/>
      <c r="M176" s="89">
        <v>0</v>
      </c>
      <c r="N176" s="89"/>
      <c r="O176" s="89">
        <v>0</v>
      </c>
      <c r="Q176" s="89"/>
      <c r="R176" s="89">
        <f t="shared" si="70"/>
        <v>0</v>
      </c>
      <c r="S176" s="89">
        <f t="shared" si="71"/>
        <v>0</v>
      </c>
      <c r="T176" s="89">
        <f t="shared" si="72"/>
        <v>0</v>
      </c>
    </row>
    <row r="177" spans="2:21" x14ac:dyDescent="0.25">
      <c r="B177" s="83">
        <v>168</v>
      </c>
      <c r="C177" s="59" t="s">
        <v>23</v>
      </c>
      <c r="D177" s="61" t="s">
        <v>58</v>
      </c>
      <c r="E177" s="55" t="s">
        <v>145</v>
      </c>
      <c r="F177" s="57" t="s">
        <v>167</v>
      </c>
      <c r="G177" s="88"/>
      <c r="H177" s="88"/>
      <c r="I177" s="92"/>
      <c r="J177" s="88"/>
      <c r="K177" s="88">
        <v>2750</v>
      </c>
      <c r="L177" s="88"/>
      <c r="M177" s="88">
        <f t="shared" ref="M177:M181" si="86">SUM(K177+L177)</f>
        <v>2750</v>
      </c>
      <c r="N177" s="88"/>
      <c r="O177" s="88">
        <v>0</v>
      </c>
      <c r="P177" s="41">
        <f>M177-N177</f>
        <v>2750</v>
      </c>
      <c r="Q177" s="88">
        <v>550</v>
      </c>
      <c r="R177" s="88">
        <f t="shared" si="70"/>
        <v>1512500</v>
      </c>
      <c r="S177" s="88">
        <f t="shared" si="71"/>
        <v>0</v>
      </c>
      <c r="T177" s="88">
        <f t="shared" si="72"/>
        <v>0</v>
      </c>
      <c r="U177" s="54" t="s">
        <v>727</v>
      </c>
    </row>
    <row r="178" spans="2:21" x14ac:dyDescent="0.25">
      <c r="B178" s="83">
        <v>168</v>
      </c>
      <c r="C178" s="59" t="s">
        <v>23</v>
      </c>
      <c r="D178" s="61" t="s">
        <v>776</v>
      </c>
      <c r="E178" s="55" t="s">
        <v>145</v>
      </c>
      <c r="F178" s="57" t="s">
        <v>167</v>
      </c>
      <c r="G178" s="88"/>
      <c r="H178" s="88"/>
      <c r="I178" s="92"/>
      <c r="J178" s="88"/>
      <c r="K178" s="88">
        <v>2750</v>
      </c>
      <c r="L178" s="88"/>
      <c r="M178" s="88">
        <f t="shared" si="86"/>
        <v>2750</v>
      </c>
      <c r="N178" s="88"/>
      <c r="O178" s="88">
        <v>0</v>
      </c>
      <c r="P178" s="41">
        <f>M178-N178</f>
        <v>2750</v>
      </c>
      <c r="Q178" s="88">
        <v>550</v>
      </c>
      <c r="R178" s="88">
        <f t="shared" si="70"/>
        <v>1512500</v>
      </c>
      <c r="S178" s="88">
        <f t="shared" si="71"/>
        <v>0</v>
      </c>
      <c r="T178" s="88">
        <f t="shared" si="72"/>
        <v>0</v>
      </c>
      <c r="U178" s="54" t="s">
        <v>727</v>
      </c>
    </row>
    <row r="179" spans="2:21" hidden="1" x14ac:dyDescent="0.25">
      <c r="B179" s="83">
        <v>169</v>
      </c>
      <c r="C179" s="59" t="s">
        <v>7</v>
      </c>
      <c r="D179" s="61" t="s">
        <v>35</v>
      </c>
      <c r="E179" s="55" t="s">
        <v>145</v>
      </c>
      <c r="F179" s="57" t="s">
        <v>167</v>
      </c>
      <c r="G179" s="88"/>
      <c r="H179" s="88"/>
      <c r="I179" s="92"/>
      <c r="J179" s="88"/>
      <c r="K179" s="88">
        <v>3115</v>
      </c>
      <c r="L179" s="88"/>
      <c r="M179" s="88">
        <f t="shared" si="86"/>
        <v>3115</v>
      </c>
      <c r="N179" s="88"/>
      <c r="O179" s="88">
        <v>0</v>
      </c>
      <c r="Q179" s="88">
        <v>623</v>
      </c>
      <c r="R179" s="88">
        <f t="shared" si="70"/>
        <v>1940645</v>
      </c>
      <c r="S179" s="88">
        <f t="shared" si="71"/>
        <v>0</v>
      </c>
      <c r="T179" s="88">
        <f t="shared" si="72"/>
        <v>0</v>
      </c>
    </row>
    <row r="180" spans="2:21" hidden="1" x14ac:dyDescent="0.25">
      <c r="B180" s="83">
        <v>170</v>
      </c>
      <c r="C180" s="59" t="s">
        <v>7</v>
      </c>
      <c r="D180" s="61" t="s">
        <v>8</v>
      </c>
      <c r="E180" s="55" t="s">
        <v>145</v>
      </c>
      <c r="F180" s="57" t="s">
        <v>167</v>
      </c>
      <c r="G180" s="88"/>
      <c r="H180" s="88"/>
      <c r="I180" s="92"/>
      <c r="J180" s="88"/>
      <c r="K180" s="88"/>
      <c r="L180" s="88"/>
      <c r="M180" s="88">
        <f t="shared" si="86"/>
        <v>0</v>
      </c>
      <c r="N180" s="88"/>
      <c r="O180" s="88">
        <v>8745</v>
      </c>
      <c r="Q180" s="88">
        <v>583</v>
      </c>
      <c r="R180" s="88">
        <f t="shared" si="70"/>
        <v>0</v>
      </c>
      <c r="S180" s="88">
        <f t="shared" si="71"/>
        <v>0</v>
      </c>
      <c r="T180" s="88">
        <f t="shared" si="72"/>
        <v>5098335</v>
      </c>
    </row>
    <row r="181" spans="2:21" hidden="1" x14ac:dyDescent="0.25">
      <c r="B181" s="83">
        <v>171</v>
      </c>
      <c r="C181" s="84" t="s">
        <v>7</v>
      </c>
      <c r="D181" s="80" t="s">
        <v>38</v>
      </c>
      <c r="E181" s="81" t="s">
        <v>145</v>
      </c>
      <c r="F181" s="82" t="s">
        <v>167</v>
      </c>
      <c r="G181" s="91"/>
      <c r="H181" s="91"/>
      <c r="I181" s="94"/>
      <c r="J181" s="91"/>
      <c r="K181" s="91"/>
      <c r="L181" s="91"/>
      <c r="M181" s="88">
        <f t="shared" si="86"/>
        <v>0</v>
      </c>
      <c r="N181" s="91"/>
      <c r="O181" s="91">
        <v>0</v>
      </c>
      <c r="Q181" s="89"/>
      <c r="R181" s="89">
        <f t="shared" ref="R181:R245" si="87">M181*Q181</f>
        <v>0</v>
      </c>
      <c r="S181" s="89">
        <f t="shared" ref="S181:S245" si="88">N181*Q181</f>
        <v>0</v>
      </c>
      <c r="T181" s="89">
        <f t="shared" ref="T181:T245" si="89">O181*Q181</f>
        <v>0</v>
      </c>
    </row>
    <row r="182" spans="2:21" hidden="1" x14ac:dyDescent="0.25">
      <c r="B182" s="83">
        <v>172</v>
      </c>
      <c r="C182" s="65" t="s">
        <v>7</v>
      </c>
      <c r="D182" s="66" t="s">
        <v>168</v>
      </c>
      <c r="E182" s="67" t="s">
        <v>145</v>
      </c>
      <c r="F182" s="68" t="s">
        <v>167</v>
      </c>
      <c r="G182" s="89"/>
      <c r="H182" s="89"/>
      <c r="I182" s="93"/>
      <c r="J182" s="89"/>
      <c r="K182" s="89"/>
      <c r="L182" s="89"/>
      <c r="M182" s="89">
        <v>0</v>
      </c>
      <c r="N182" s="89"/>
      <c r="O182" s="89">
        <v>0</v>
      </c>
      <c r="Q182" s="89"/>
      <c r="R182" s="89">
        <f t="shared" si="87"/>
        <v>0</v>
      </c>
      <c r="S182" s="89">
        <f t="shared" si="88"/>
        <v>0</v>
      </c>
      <c r="T182" s="89">
        <f t="shared" si="89"/>
        <v>0</v>
      </c>
    </row>
    <row r="183" spans="2:21" hidden="1" x14ac:dyDescent="0.25">
      <c r="B183" s="83">
        <v>173</v>
      </c>
      <c r="C183" s="59" t="s">
        <v>7</v>
      </c>
      <c r="D183" s="61" t="s">
        <v>65</v>
      </c>
      <c r="E183" s="55" t="s">
        <v>145</v>
      </c>
      <c r="F183" s="57" t="s">
        <v>167</v>
      </c>
      <c r="G183" s="88"/>
      <c r="H183" s="88"/>
      <c r="I183" s="92"/>
      <c r="J183" s="88"/>
      <c r="K183" s="88"/>
      <c r="L183" s="88"/>
      <c r="M183" s="88">
        <f t="shared" ref="M183:M184" si="90">SUM(K183+L183)</f>
        <v>0</v>
      </c>
      <c r="N183" s="88"/>
      <c r="O183" s="88">
        <v>0</v>
      </c>
      <c r="Q183" s="88">
        <v>779</v>
      </c>
      <c r="R183" s="88">
        <f t="shared" si="87"/>
        <v>0</v>
      </c>
      <c r="S183" s="88">
        <f t="shared" si="88"/>
        <v>0</v>
      </c>
      <c r="T183" s="88">
        <f t="shared" si="89"/>
        <v>0</v>
      </c>
    </row>
    <row r="184" spans="2:21" x14ac:dyDescent="0.25">
      <c r="B184" s="83">
        <v>174</v>
      </c>
      <c r="C184" s="59" t="s">
        <v>23</v>
      </c>
      <c r="D184" s="61" t="s">
        <v>113</v>
      </c>
      <c r="E184" s="55" t="s">
        <v>145</v>
      </c>
      <c r="F184" s="57" t="s">
        <v>167</v>
      </c>
      <c r="G184" s="88"/>
      <c r="H184" s="88"/>
      <c r="I184" s="92"/>
      <c r="J184" s="88"/>
      <c r="K184" s="88"/>
      <c r="L184" s="88"/>
      <c r="M184" s="88">
        <f t="shared" si="90"/>
        <v>0</v>
      </c>
      <c r="N184" s="88"/>
      <c r="O184" s="88">
        <v>0</v>
      </c>
      <c r="P184" s="41">
        <f t="shared" ref="P184:P185" si="91">M184-N184</f>
        <v>0</v>
      </c>
      <c r="Q184" s="88">
        <v>570</v>
      </c>
      <c r="R184" s="88">
        <f t="shared" si="87"/>
        <v>0</v>
      </c>
      <c r="S184" s="88">
        <f t="shared" si="88"/>
        <v>0</v>
      </c>
      <c r="T184" s="88">
        <f t="shared" si="89"/>
        <v>0</v>
      </c>
      <c r="U184" s="54" t="s">
        <v>738</v>
      </c>
    </row>
    <row r="185" spans="2:21" x14ac:dyDescent="0.25">
      <c r="B185" s="83">
        <v>175</v>
      </c>
      <c r="C185" s="95" t="s">
        <v>23</v>
      </c>
      <c r="D185" s="96" t="s">
        <v>647</v>
      </c>
      <c r="E185" s="97" t="s">
        <v>145</v>
      </c>
      <c r="F185" s="98" t="s">
        <v>167</v>
      </c>
      <c r="G185" s="99"/>
      <c r="H185" s="99"/>
      <c r="I185" s="100"/>
      <c r="J185" s="99"/>
      <c r="K185" s="99">
        <v>7650</v>
      </c>
      <c r="L185" s="99"/>
      <c r="M185" s="99">
        <f>SUM(K185+L185)</f>
        <v>7650</v>
      </c>
      <c r="N185" s="99"/>
      <c r="O185" s="99">
        <v>76500</v>
      </c>
      <c r="P185" s="41">
        <f t="shared" si="91"/>
        <v>7650</v>
      </c>
      <c r="Q185" s="99">
        <v>510</v>
      </c>
      <c r="R185" s="99">
        <f t="shared" si="87"/>
        <v>3901500</v>
      </c>
      <c r="S185" s="99">
        <f t="shared" si="88"/>
        <v>0</v>
      </c>
      <c r="T185" s="99">
        <f t="shared" si="89"/>
        <v>39015000</v>
      </c>
      <c r="U185" s="54" t="s">
        <v>727</v>
      </c>
    </row>
    <row r="186" spans="2:21" hidden="1" x14ac:dyDescent="0.25">
      <c r="B186" s="83">
        <v>176</v>
      </c>
      <c r="C186" s="59" t="s">
        <v>7</v>
      </c>
      <c r="D186" s="61" t="s">
        <v>89</v>
      </c>
      <c r="E186" s="55" t="s">
        <v>145</v>
      </c>
      <c r="F186" s="57" t="s">
        <v>167</v>
      </c>
      <c r="G186" s="88"/>
      <c r="H186" s="88"/>
      <c r="I186" s="92"/>
      <c r="J186" s="88"/>
      <c r="K186" s="88">
        <v>2755</v>
      </c>
      <c r="L186" s="88"/>
      <c r="M186" s="88">
        <f t="shared" ref="M186:M195" si="92">SUM(K186+L186)</f>
        <v>2755</v>
      </c>
      <c r="N186" s="88"/>
      <c r="O186" s="88">
        <v>2755</v>
      </c>
      <c r="Q186" s="88">
        <v>551</v>
      </c>
      <c r="R186" s="88">
        <f t="shared" si="87"/>
        <v>1518005</v>
      </c>
      <c r="S186" s="88">
        <f t="shared" si="88"/>
        <v>0</v>
      </c>
      <c r="T186" s="88">
        <f t="shared" si="89"/>
        <v>1518005</v>
      </c>
    </row>
    <row r="187" spans="2:21" x14ac:dyDescent="0.25">
      <c r="B187" s="83">
        <v>177</v>
      </c>
      <c r="C187" s="59" t="s">
        <v>23</v>
      </c>
      <c r="D187" s="61" t="s">
        <v>138</v>
      </c>
      <c r="E187" s="55" t="s">
        <v>145</v>
      </c>
      <c r="F187" s="57" t="s">
        <v>169</v>
      </c>
      <c r="G187" s="88"/>
      <c r="H187" s="88"/>
      <c r="I187" s="92"/>
      <c r="J187" s="88"/>
      <c r="K187" s="88"/>
      <c r="L187" s="88"/>
      <c r="M187" s="88">
        <f t="shared" si="92"/>
        <v>0</v>
      </c>
      <c r="N187" s="88"/>
      <c r="O187" s="88">
        <v>1875</v>
      </c>
      <c r="P187" s="41">
        <f>M187-N187</f>
        <v>0</v>
      </c>
      <c r="Q187" s="88">
        <v>375</v>
      </c>
      <c r="R187" s="88">
        <f t="shared" si="87"/>
        <v>0</v>
      </c>
      <c r="S187" s="88">
        <f t="shared" si="88"/>
        <v>0</v>
      </c>
      <c r="T187" s="88">
        <f t="shared" si="89"/>
        <v>703125</v>
      </c>
      <c r="U187" s="54" t="s">
        <v>727</v>
      </c>
    </row>
    <row r="188" spans="2:21" hidden="1" x14ac:dyDescent="0.25">
      <c r="B188" s="83">
        <v>178</v>
      </c>
      <c r="C188" s="59" t="s">
        <v>7</v>
      </c>
      <c r="D188" s="61" t="s">
        <v>45</v>
      </c>
      <c r="E188" s="55" t="s">
        <v>145</v>
      </c>
      <c r="F188" s="57" t="s">
        <v>169</v>
      </c>
      <c r="G188" s="88"/>
      <c r="H188" s="88"/>
      <c r="I188" s="92"/>
      <c r="J188" s="88"/>
      <c r="K188" s="88"/>
      <c r="L188" s="88"/>
      <c r="M188" s="88">
        <f t="shared" si="92"/>
        <v>0</v>
      </c>
      <c r="N188" s="88"/>
      <c r="O188" s="88">
        <v>0</v>
      </c>
      <c r="Q188" s="88">
        <v>504</v>
      </c>
      <c r="R188" s="88">
        <f t="shared" si="87"/>
        <v>0</v>
      </c>
      <c r="S188" s="88">
        <f t="shared" si="88"/>
        <v>0</v>
      </c>
      <c r="T188" s="88">
        <f t="shared" si="89"/>
        <v>0</v>
      </c>
    </row>
    <row r="189" spans="2:21" hidden="1" x14ac:dyDescent="0.25">
      <c r="B189" s="83">
        <v>179</v>
      </c>
      <c r="C189" s="65" t="s">
        <v>7</v>
      </c>
      <c r="D189" s="66" t="s">
        <v>170</v>
      </c>
      <c r="E189" s="67" t="s">
        <v>145</v>
      </c>
      <c r="F189" s="68" t="s">
        <v>169</v>
      </c>
      <c r="G189" s="89"/>
      <c r="H189" s="89"/>
      <c r="I189" s="93"/>
      <c r="J189" s="89"/>
      <c r="K189" s="89"/>
      <c r="L189" s="89"/>
      <c r="M189" s="89">
        <v>0</v>
      </c>
      <c r="N189" s="89"/>
      <c r="O189" s="89">
        <v>0</v>
      </c>
      <c r="Q189" s="89"/>
      <c r="R189" s="89">
        <f t="shared" si="87"/>
        <v>0</v>
      </c>
      <c r="S189" s="89">
        <f t="shared" si="88"/>
        <v>0</v>
      </c>
      <c r="T189" s="89">
        <f t="shared" si="89"/>
        <v>0</v>
      </c>
    </row>
    <row r="190" spans="2:21" x14ac:dyDescent="0.25">
      <c r="B190" s="83">
        <v>180</v>
      </c>
      <c r="C190" s="59" t="s">
        <v>23</v>
      </c>
      <c r="D190" s="61" t="s">
        <v>51</v>
      </c>
      <c r="E190" s="55" t="s">
        <v>145</v>
      </c>
      <c r="F190" s="57" t="s">
        <v>169</v>
      </c>
      <c r="G190" s="88"/>
      <c r="H190" s="88"/>
      <c r="I190" s="92"/>
      <c r="J190" s="88"/>
      <c r="K190" s="88"/>
      <c r="L190" s="88"/>
      <c r="M190" s="88">
        <f t="shared" si="92"/>
        <v>0</v>
      </c>
      <c r="N190" s="88"/>
      <c r="O190" s="88">
        <v>0</v>
      </c>
      <c r="P190" s="41">
        <f>M190-N190</f>
        <v>0</v>
      </c>
      <c r="Q190" s="88">
        <v>375</v>
      </c>
      <c r="R190" s="88">
        <f t="shared" si="87"/>
        <v>0</v>
      </c>
      <c r="S190" s="88">
        <f t="shared" si="88"/>
        <v>0</v>
      </c>
      <c r="T190" s="88">
        <f t="shared" si="89"/>
        <v>0</v>
      </c>
      <c r="U190" s="54" t="s">
        <v>731</v>
      </c>
    </row>
    <row r="191" spans="2:21" hidden="1" x14ac:dyDescent="0.25">
      <c r="B191" s="83">
        <v>181</v>
      </c>
      <c r="C191" s="59" t="s">
        <v>7</v>
      </c>
      <c r="D191" s="61" t="s">
        <v>116</v>
      </c>
      <c r="E191" s="55" t="s">
        <v>145</v>
      </c>
      <c r="F191" s="57" t="s">
        <v>169</v>
      </c>
      <c r="G191" s="88"/>
      <c r="H191" s="88"/>
      <c r="I191" s="92"/>
      <c r="J191" s="88"/>
      <c r="K191" s="88">
        <v>7960</v>
      </c>
      <c r="L191" s="88"/>
      <c r="M191" s="88">
        <f t="shared" si="92"/>
        <v>7960</v>
      </c>
      <c r="N191" s="88"/>
      <c r="O191" s="88">
        <v>1990</v>
      </c>
      <c r="Q191" s="88">
        <v>398</v>
      </c>
      <c r="R191" s="88">
        <f t="shared" si="87"/>
        <v>3168080</v>
      </c>
      <c r="S191" s="88">
        <f t="shared" si="88"/>
        <v>0</v>
      </c>
      <c r="T191" s="88">
        <f t="shared" si="89"/>
        <v>792020</v>
      </c>
    </row>
    <row r="192" spans="2:21" x14ac:dyDescent="0.25">
      <c r="B192" s="83">
        <v>182</v>
      </c>
      <c r="C192" s="59" t="s">
        <v>23</v>
      </c>
      <c r="D192" s="61" t="s">
        <v>171</v>
      </c>
      <c r="E192" s="55" t="s">
        <v>145</v>
      </c>
      <c r="F192" s="57" t="s">
        <v>169</v>
      </c>
      <c r="G192" s="88"/>
      <c r="H192" s="88"/>
      <c r="I192" s="92"/>
      <c r="J192" s="88"/>
      <c r="K192" s="88"/>
      <c r="L192" s="88"/>
      <c r="M192" s="88">
        <f t="shared" si="92"/>
        <v>0</v>
      </c>
      <c r="N192" s="88"/>
      <c r="O192" s="88">
        <v>475</v>
      </c>
      <c r="P192" s="41">
        <f>M192-N192</f>
        <v>0</v>
      </c>
      <c r="Q192" s="88">
        <v>95</v>
      </c>
      <c r="R192" s="88">
        <f t="shared" si="87"/>
        <v>0</v>
      </c>
      <c r="S192" s="88">
        <f t="shared" si="88"/>
        <v>0</v>
      </c>
      <c r="T192" s="88">
        <f t="shared" si="89"/>
        <v>45125</v>
      </c>
      <c r="U192" s="54" t="s">
        <v>739</v>
      </c>
    </row>
    <row r="193" spans="2:21" hidden="1" x14ac:dyDescent="0.25">
      <c r="B193" s="83">
        <v>183</v>
      </c>
      <c r="C193" s="59" t="s">
        <v>7</v>
      </c>
      <c r="D193" s="61" t="s">
        <v>132</v>
      </c>
      <c r="E193" s="55" t="s">
        <v>145</v>
      </c>
      <c r="F193" s="57" t="s">
        <v>169</v>
      </c>
      <c r="G193" s="88"/>
      <c r="H193" s="88"/>
      <c r="I193" s="92"/>
      <c r="J193" s="88"/>
      <c r="K193" s="88">
        <v>1965</v>
      </c>
      <c r="L193" s="88"/>
      <c r="M193" s="88">
        <f t="shared" si="92"/>
        <v>1965</v>
      </c>
      <c r="N193" s="88"/>
      <c r="O193" s="88">
        <v>1965</v>
      </c>
      <c r="Q193" s="88">
        <v>393</v>
      </c>
      <c r="R193" s="88">
        <f t="shared" si="87"/>
        <v>772245</v>
      </c>
      <c r="S193" s="88">
        <f t="shared" si="88"/>
        <v>0</v>
      </c>
      <c r="T193" s="88">
        <f t="shared" si="89"/>
        <v>772245</v>
      </c>
    </row>
    <row r="194" spans="2:21" ht="14.25" customHeight="1" x14ac:dyDescent="0.25">
      <c r="B194" s="83">
        <v>184</v>
      </c>
      <c r="C194" s="59" t="s">
        <v>23</v>
      </c>
      <c r="D194" s="61" t="s">
        <v>49</v>
      </c>
      <c r="E194" s="55" t="s">
        <v>145</v>
      </c>
      <c r="F194" s="57" t="s">
        <v>172</v>
      </c>
      <c r="G194" s="88"/>
      <c r="H194" s="88"/>
      <c r="I194" s="92"/>
      <c r="J194" s="88"/>
      <c r="K194" s="88"/>
      <c r="L194" s="88">
        <v>411</v>
      </c>
      <c r="M194" s="88">
        <f t="shared" si="92"/>
        <v>411</v>
      </c>
      <c r="N194" s="88"/>
      <c r="O194" s="88">
        <v>411</v>
      </c>
      <c r="P194" s="41">
        <f>M194-N194</f>
        <v>411</v>
      </c>
      <c r="Q194" s="88">
        <v>82.2</v>
      </c>
      <c r="R194" s="88">
        <f t="shared" si="87"/>
        <v>33784.200000000004</v>
      </c>
      <c r="S194" s="88">
        <f t="shared" si="88"/>
        <v>0</v>
      </c>
      <c r="T194" s="88">
        <f t="shared" si="89"/>
        <v>33784.200000000004</v>
      </c>
      <c r="U194" s="54" t="s">
        <v>727</v>
      </c>
    </row>
    <row r="195" spans="2:21" hidden="1" x14ac:dyDescent="0.25">
      <c r="B195" s="83">
        <v>185</v>
      </c>
      <c r="C195" s="59" t="s">
        <v>7</v>
      </c>
      <c r="D195" s="61" t="s">
        <v>53</v>
      </c>
      <c r="E195" s="55" t="s">
        <v>145</v>
      </c>
      <c r="F195" s="57" t="s">
        <v>172</v>
      </c>
      <c r="G195" s="88"/>
      <c r="H195" s="88"/>
      <c r="I195" s="92"/>
      <c r="J195" s="88"/>
      <c r="K195" s="88"/>
      <c r="L195" s="88"/>
      <c r="M195" s="88">
        <f t="shared" si="92"/>
        <v>0</v>
      </c>
      <c r="N195" s="88"/>
      <c r="O195" s="88">
        <v>0</v>
      </c>
      <c r="Q195" s="88">
        <v>271</v>
      </c>
      <c r="R195" s="88">
        <f t="shared" si="87"/>
        <v>0</v>
      </c>
      <c r="S195" s="88">
        <f t="shared" si="88"/>
        <v>0</v>
      </c>
      <c r="T195" s="88">
        <f t="shared" si="89"/>
        <v>0</v>
      </c>
    </row>
    <row r="196" spans="2:21" x14ac:dyDescent="0.25">
      <c r="B196" s="83">
        <v>186</v>
      </c>
      <c r="C196" s="65" t="s">
        <v>23</v>
      </c>
      <c r="D196" s="66" t="s">
        <v>49</v>
      </c>
      <c r="E196" s="67" t="s">
        <v>145</v>
      </c>
      <c r="F196" s="68" t="s">
        <v>173</v>
      </c>
      <c r="G196" s="89"/>
      <c r="H196" s="89"/>
      <c r="I196" s="93"/>
      <c r="J196" s="89"/>
      <c r="K196" s="89"/>
      <c r="L196" s="89"/>
      <c r="M196" s="89">
        <v>0</v>
      </c>
      <c r="N196" s="89"/>
      <c r="O196" s="89">
        <v>0</v>
      </c>
      <c r="P196" s="41">
        <f t="shared" ref="P196:P197" si="93">M196-N196</f>
        <v>0</v>
      </c>
      <c r="Q196" s="89"/>
      <c r="R196" s="89">
        <f t="shared" si="87"/>
        <v>0</v>
      </c>
      <c r="S196" s="89">
        <f t="shared" si="88"/>
        <v>0</v>
      </c>
      <c r="T196" s="89">
        <f t="shared" si="89"/>
        <v>0</v>
      </c>
    </row>
    <row r="197" spans="2:21" x14ac:dyDescent="0.25">
      <c r="B197" s="83">
        <v>187</v>
      </c>
      <c r="C197" s="65" t="s">
        <v>23</v>
      </c>
      <c r="D197" s="66" t="s">
        <v>94</v>
      </c>
      <c r="E197" s="67" t="s">
        <v>145</v>
      </c>
      <c r="F197" s="68" t="s">
        <v>173</v>
      </c>
      <c r="G197" s="89"/>
      <c r="H197" s="89"/>
      <c r="I197" s="93"/>
      <c r="J197" s="89"/>
      <c r="K197" s="89"/>
      <c r="L197" s="89"/>
      <c r="M197" s="89">
        <v>0</v>
      </c>
      <c r="N197" s="89"/>
      <c r="O197" s="89">
        <v>0</v>
      </c>
      <c r="P197" s="41">
        <f t="shared" si="93"/>
        <v>0</v>
      </c>
      <c r="Q197" s="89"/>
      <c r="R197" s="89">
        <f t="shared" si="87"/>
        <v>0</v>
      </c>
      <c r="S197" s="89">
        <f t="shared" si="88"/>
        <v>0</v>
      </c>
      <c r="T197" s="89">
        <f t="shared" si="89"/>
        <v>0</v>
      </c>
    </row>
    <row r="198" spans="2:21" hidden="1" x14ac:dyDescent="0.25">
      <c r="B198" s="83">
        <v>188</v>
      </c>
      <c r="C198" s="65" t="s">
        <v>7</v>
      </c>
      <c r="D198" s="66" t="s">
        <v>52</v>
      </c>
      <c r="E198" s="67" t="s">
        <v>145</v>
      </c>
      <c r="F198" s="68" t="s">
        <v>173</v>
      </c>
      <c r="G198" s="89"/>
      <c r="H198" s="89"/>
      <c r="I198" s="93"/>
      <c r="J198" s="89"/>
      <c r="K198" s="89"/>
      <c r="L198" s="89"/>
      <c r="M198" s="89">
        <v>0</v>
      </c>
      <c r="N198" s="89"/>
      <c r="O198" s="89">
        <v>0</v>
      </c>
      <c r="Q198" s="89"/>
      <c r="R198" s="89">
        <f t="shared" si="87"/>
        <v>0</v>
      </c>
      <c r="S198" s="89">
        <f t="shared" si="88"/>
        <v>0</v>
      </c>
      <c r="T198" s="89">
        <f t="shared" si="89"/>
        <v>0</v>
      </c>
    </row>
    <row r="199" spans="2:21" hidden="1" x14ac:dyDescent="0.25">
      <c r="B199" s="83">
        <v>189</v>
      </c>
      <c r="C199" s="65" t="s">
        <v>7</v>
      </c>
      <c r="D199" s="66" t="s">
        <v>53</v>
      </c>
      <c r="E199" s="67" t="s">
        <v>145</v>
      </c>
      <c r="F199" s="68" t="s">
        <v>173</v>
      </c>
      <c r="G199" s="89"/>
      <c r="H199" s="89"/>
      <c r="I199" s="93"/>
      <c r="J199" s="89"/>
      <c r="K199" s="89"/>
      <c r="L199" s="89"/>
      <c r="M199" s="89">
        <v>0</v>
      </c>
      <c r="N199" s="89"/>
      <c r="O199" s="89">
        <v>0</v>
      </c>
      <c r="Q199" s="89"/>
      <c r="R199" s="89">
        <f t="shared" si="87"/>
        <v>0</v>
      </c>
      <c r="S199" s="89">
        <f t="shared" si="88"/>
        <v>0</v>
      </c>
      <c r="T199" s="89">
        <f t="shared" si="89"/>
        <v>0</v>
      </c>
    </row>
    <row r="200" spans="2:21" hidden="1" x14ac:dyDescent="0.25">
      <c r="B200" s="83">
        <v>190</v>
      </c>
      <c r="C200" s="65" t="s">
        <v>7</v>
      </c>
      <c r="D200" s="66" t="s">
        <v>65</v>
      </c>
      <c r="E200" s="67" t="s">
        <v>145</v>
      </c>
      <c r="F200" s="68" t="s">
        <v>174</v>
      </c>
      <c r="G200" s="89"/>
      <c r="H200" s="89"/>
      <c r="I200" s="93"/>
      <c r="J200" s="89"/>
      <c r="K200" s="89"/>
      <c r="L200" s="89"/>
      <c r="M200" s="89">
        <v>0</v>
      </c>
      <c r="N200" s="89"/>
      <c r="O200" s="89">
        <v>0</v>
      </c>
      <c r="Q200" s="89"/>
      <c r="R200" s="89">
        <f t="shared" si="87"/>
        <v>0</v>
      </c>
      <c r="S200" s="89">
        <f t="shared" si="88"/>
        <v>0</v>
      </c>
      <c r="T200" s="89">
        <f t="shared" si="89"/>
        <v>0</v>
      </c>
    </row>
    <row r="201" spans="2:21" hidden="1" x14ac:dyDescent="0.25">
      <c r="B201" s="83">
        <v>191</v>
      </c>
      <c r="C201" s="65" t="s">
        <v>7</v>
      </c>
      <c r="D201" s="66" t="s">
        <v>35</v>
      </c>
      <c r="E201" s="67" t="s">
        <v>145</v>
      </c>
      <c r="F201" s="68" t="s">
        <v>175</v>
      </c>
      <c r="G201" s="89"/>
      <c r="H201" s="89"/>
      <c r="I201" s="93"/>
      <c r="J201" s="89"/>
      <c r="K201" s="89"/>
      <c r="L201" s="89"/>
      <c r="M201" s="89">
        <v>0</v>
      </c>
      <c r="N201" s="89"/>
      <c r="O201" s="89">
        <v>0</v>
      </c>
      <c r="Q201" s="89"/>
      <c r="R201" s="89">
        <f t="shared" si="87"/>
        <v>0</v>
      </c>
      <c r="S201" s="89">
        <f t="shared" si="88"/>
        <v>0</v>
      </c>
      <c r="T201" s="89">
        <f t="shared" si="89"/>
        <v>0</v>
      </c>
    </row>
    <row r="202" spans="2:21" x14ac:dyDescent="0.25">
      <c r="B202" s="83">
        <v>192</v>
      </c>
      <c r="C202" s="59" t="s">
        <v>23</v>
      </c>
      <c r="D202" s="61" t="s">
        <v>78</v>
      </c>
      <c r="E202" s="55" t="s">
        <v>145</v>
      </c>
      <c r="F202" s="77" t="s">
        <v>176</v>
      </c>
      <c r="G202" s="88"/>
      <c r="H202" s="88"/>
      <c r="I202" s="92"/>
      <c r="J202" s="88"/>
      <c r="K202" s="88"/>
      <c r="L202" s="88"/>
      <c r="M202" s="88">
        <f t="shared" ref="M202" si="94">SUM(K202+L202)</f>
        <v>0</v>
      </c>
      <c r="N202" s="88"/>
      <c r="O202" s="88">
        <v>0</v>
      </c>
      <c r="P202" s="41">
        <f>M202-N202</f>
        <v>0</v>
      </c>
      <c r="Q202" s="88">
        <v>220</v>
      </c>
      <c r="R202" s="88">
        <f t="shared" si="87"/>
        <v>0</v>
      </c>
      <c r="S202" s="88">
        <f t="shared" si="88"/>
        <v>0</v>
      </c>
      <c r="T202" s="88">
        <f t="shared" si="89"/>
        <v>0</v>
      </c>
      <c r="U202" s="54" t="s">
        <v>728</v>
      </c>
    </row>
    <row r="203" spans="2:21" hidden="1" x14ac:dyDescent="0.25">
      <c r="B203" s="83">
        <v>193</v>
      </c>
      <c r="C203" s="65" t="s">
        <v>7</v>
      </c>
      <c r="D203" s="66" t="s">
        <v>132</v>
      </c>
      <c r="E203" s="67" t="s">
        <v>145</v>
      </c>
      <c r="F203" s="72" t="s">
        <v>176</v>
      </c>
      <c r="G203" s="89"/>
      <c r="H203" s="89"/>
      <c r="I203" s="93"/>
      <c r="J203" s="89"/>
      <c r="K203" s="89"/>
      <c r="L203" s="89"/>
      <c r="M203" s="89">
        <v>0</v>
      </c>
      <c r="N203" s="89"/>
      <c r="O203" s="89">
        <v>0</v>
      </c>
      <c r="Q203" s="89"/>
      <c r="R203" s="89">
        <f t="shared" si="87"/>
        <v>0</v>
      </c>
      <c r="S203" s="89">
        <f t="shared" si="88"/>
        <v>0</v>
      </c>
      <c r="T203" s="89">
        <f t="shared" si="89"/>
        <v>0</v>
      </c>
    </row>
    <row r="204" spans="2:21" hidden="1" x14ac:dyDescent="0.25">
      <c r="B204" s="83">
        <v>194</v>
      </c>
      <c r="C204" s="65" t="s">
        <v>7</v>
      </c>
      <c r="D204" s="66" t="s">
        <v>177</v>
      </c>
      <c r="E204" s="67" t="s">
        <v>145</v>
      </c>
      <c r="F204" s="68" t="s">
        <v>178</v>
      </c>
      <c r="G204" s="89"/>
      <c r="H204" s="89"/>
      <c r="I204" s="93"/>
      <c r="J204" s="89"/>
      <c r="K204" s="89"/>
      <c r="L204" s="89"/>
      <c r="M204" s="89">
        <v>0</v>
      </c>
      <c r="N204" s="89"/>
      <c r="O204" s="89">
        <v>0</v>
      </c>
      <c r="Q204" s="89"/>
      <c r="R204" s="89">
        <f t="shared" si="87"/>
        <v>0</v>
      </c>
      <c r="S204" s="89">
        <f t="shared" si="88"/>
        <v>0</v>
      </c>
      <c r="T204" s="89">
        <f t="shared" si="89"/>
        <v>0</v>
      </c>
    </row>
    <row r="205" spans="2:21" hidden="1" x14ac:dyDescent="0.25">
      <c r="B205" s="83">
        <v>195</v>
      </c>
      <c r="C205" s="65" t="s">
        <v>7</v>
      </c>
      <c r="D205" s="66" t="s">
        <v>179</v>
      </c>
      <c r="E205" s="67" t="s">
        <v>145</v>
      </c>
      <c r="F205" s="68" t="s">
        <v>178</v>
      </c>
      <c r="G205" s="89"/>
      <c r="H205" s="89"/>
      <c r="I205" s="93"/>
      <c r="J205" s="89"/>
      <c r="K205" s="89"/>
      <c r="L205" s="89"/>
      <c r="M205" s="89">
        <v>0</v>
      </c>
      <c r="N205" s="89"/>
      <c r="O205" s="89">
        <v>0</v>
      </c>
      <c r="Q205" s="89"/>
      <c r="R205" s="89">
        <f t="shared" si="87"/>
        <v>0</v>
      </c>
      <c r="S205" s="89">
        <f t="shared" si="88"/>
        <v>0</v>
      </c>
      <c r="T205" s="89">
        <f t="shared" si="89"/>
        <v>0</v>
      </c>
    </row>
    <row r="206" spans="2:21" hidden="1" x14ac:dyDescent="0.25">
      <c r="B206" s="83">
        <v>196</v>
      </c>
      <c r="C206" s="65" t="s">
        <v>7</v>
      </c>
      <c r="D206" s="66" t="s">
        <v>65</v>
      </c>
      <c r="E206" s="67" t="s">
        <v>145</v>
      </c>
      <c r="F206" s="68" t="s">
        <v>178</v>
      </c>
      <c r="G206" s="89"/>
      <c r="H206" s="89"/>
      <c r="I206" s="93"/>
      <c r="J206" s="89"/>
      <c r="K206" s="89"/>
      <c r="L206" s="89"/>
      <c r="M206" s="89">
        <v>0</v>
      </c>
      <c r="N206" s="89"/>
      <c r="O206" s="89">
        <v>0</v>
      </c>
      <c r="Q206" s="89"/>
      <c r="R206" s="89">
        <f t="shared" si="87"/>
        <v>0</v>
      </c>
      <c r="S206" s="89">
        <f t="shared" si="88"/>
        <v>0</v>
      </c>
      <c r="T206" s="89">
        <f t="shared" si="89"/>
        <v>0</v>
      </c>
    </row>
    <row r="207" spans="2:21" x14ac:dyDescent="0.25">
      <c r="B207" s="83">
        <v>197</v>
      </c>
      <c r="C207" s="59" t="s">
        <v>23</v>
      </c>
      <c r="D207" s="61" t="s">
        <v>180</v>
      </c>
      <c r="E207" s="55" t="s">
        <v>145</v>
      </c>
      <c r="F207" s="57" t="s">
        <v>181</v>
      </c>
      <c r="G207" s="88"/>
      <c r="H207" s="88"/>
      <c r="I207" s="92"/>
      <c r="J207" s="88"/>
      <c r="K207" s="88"/>
      <c r="L207" s="88"/>
      <c r="M207" s="88">
        <f t="shared" ref="M207" si="95">SUM(K207+L207)</f>
        <v>0</v>
      </c>
      <c r="N207" s="88"/>
      <c r="O207" s="88">
        <v>12950</v>
      </c>
      <c r="P207" s="41">
        <f t="shared" ref="P207:P209" si="96">M207-N207</f>
        <v>0</v>
      </c>
      <c r="Q207" s="88">
        <v>1295</v>
      </c>
      <c r="R207" s="88">
        <f t="shared" si="87"/>
        <v>0</v>
      </c>
      <c r="S207" s="88">
        <f t="shared" si="88"/>
        <v>0</v>
      </c>
      <c r="T207" s="88">
        <f t="shared" si="89"/>
        <v>16770250</v>
      </c>
      <c r="U207" s="54" t="s">
        <v>727</v>
      </c>
    </row>
    <row r="208" spans="2:21" x14ac:dyDescent="0.25">
      <c r="B208" s="83">
        <v>198</v>
      </c>
      <c r="C208" s="65" t="s">
        <v>23</v>
      </c>
      <c r="D208" s="66" t="s">
        <v>138</v>
      </c>
      <c r="E208" s="67" t="s">
        <v>145</v>
      </c>
      <c r="F208" s="68" t="s">
        <v>181</v>
      </c>
      <c r="G208" s="89"/>
      <c r="H208" s="89"/>
      <c r="I208" s="93"/>
      <c r="J208" s="89"/>
      <c r="K208" s="89"/>
      <c r="L208" s="89"/>
      <c r="M208" s="89">
        <v>0</v>
      </c>
      <c r="N208" s="89"/>
      <c r="O208" s="89">
        <v>0</v>
      </c>
      <c r="P208" s="41">
        <f t="shared" si="96"/>
        <v>0</v>
      </c>
      <c r="Q208" s="89"/>
      <c r="R208" s="89">
        <f t="shared" si="87"/>
        <v>0</v>
      </c>
      <c r="S208" s="89">
        <f t="shared" si="88"/>
        <v>0</v>
      </c>
      <c r="T208" s="89">
        <f t="shared" si="89"/>
        <v>0</v>
      </c>
    </row>
    <row r="209" spans="2:21" x14ac:dyDescent="0.25">
      <c r="B209" s="83">
        <v>199</v>
      </c>
      <c r="C209" s="59" t="s">
        <v>23</v>
      </c>
      <c r="D209" s="61" t="s">
        <v>94</v>
      </c>
      <c r="E209" s="55" t="s">
        <v>145</v>
      </c>
      <c r="F209" s="57" t="s">
        <v>181</v>
      </c>
      <c r="G209" s="88"/>
      <c r="H209" s="88"/>
      <c r="I209" s="92"/>
      <c r="J209" s="88"/>
      <c r="K209" s="88"/>
      <c r="L209" s="88"/>
      <c r="M209" s="88">
        <f t="shared" ref="M209" si="97">SUM(K209+L209)</f>
        <v>0</v>
      </c>
      <c r="N209" s="88"/>
      <c r="O209" s="88">
        <v>0</v>
      </c>
      <c r="P209" s="41">
        <f t="shared" si="96"/>
        <v>0</v>
      </c>
      <c r="Q209" s="88">
        <v>1200</v>
      </c>
      <c r="R209" s="88">
        <f t="shared" si="87"/>
        <v>0</v>
      </c>
      <c r="S209" s="88">
        <f t="shared" si="88"/>
        <v>0</v>
      </c>
      <c r="T209" s="88">
        <f t="shared" si="89"/>
        <v>0</v>
      </c>
      <c r="U209" s="54" t="s">
        <v>731</v>
      </c>
    </row>
    <row r="210" spans="2:21" hidden="1" x14ac:dyDescent="0.25">
      <c r="B210" s="83">
        <v>200</v>
      </c>
      <c r="C210" s="65" t="s">
        <v>7</v>
      </c>
      <c r="D210" s="66" t="s">
        <v>132</v>
      </c>
      <c r="E210" s="67" t="s">
        <v>145</v>
      </c>
      <c r="F210" s="68" t="s">
        <v>181</v>
      </c>
      <c r="G210" s="89"/>
      <c r="H210" s="89"/>
      <c r="I210" s="93"/>
      <c r="J210" s="89"/>
      <c r="K210" s="89"/>
      <c r="L210" s="89"/>
      <c r="M210" s="89">
        <v>0</v>
      </c>
      <c r="N210" s="89"/>
      <c r="O210" s="89">
        <v>0</v>
      </c>
      <c r="Q210" s="89"/>
      <c r="R210" s="89">
        <f t="shared" si="87"/>
        <v>0</v>
      </c>
      <c r="S210" s="89">
        <f t="shared" si="88"/>
        <v>0</v>
      </c>
      <c r="T210" s="89">
        <f t="shared" si="89"/>
        <v>0</v>
      </c>
    </row>
    <row r="211" spans="2:21" x14ac:dyDescent="0.25">
      <c r="B211" s="83">
        <v>201</v>
      </c>
      <c r="C211" s="59" t="s">
        <v>23</v>
      </c>
      <c r="D211" s="61" t="s">
        <v>171</v>
      </c>
      <c r="E211" s="55" t="s">
        <v>145</v>
      </c>
      <c r="F211" s="57" t="s">
        <v>182</v>
      </c>
      <c r="G211" s="88"/>
      <c r="H211" s="88"/>
      <c r="I211" s="92"/>
      <c r="J211" s="88"/>
      <c r="K211" s="88">
        <v>8955.23</v>
      </c>
      <c r="L211" s="88"/>
      <c r="M211" s="88">
        <f t="shared" ref="M211:M213" si="98">SUM(K211+L211)</f>
        <v>8955.23</v>
      </c>
      <c r="N211" s="88"/>
      <c r="O211" s="88">
        <v>8955.23</v>
      </c>
      <c r="P211" s="41">
        <f>M211-N211</f>
        <v>8955.23</v>
      </c>
      <c r="Q211" s="88">
        <v>895.52299999999991</v>
      </c>
      <c r="R211" s="88">
        <f t="shared" si="87"/>
        <v>8019614.4352899985</v>
      </c>
      <c r="S211" s="88">
        <f t="shared" si="88"/>
        <v>0</v>
      </c>
      <c r="T211" s="88">
        <f t="shared" si="89"/>
        <v>8019614.4352899985</v>
      </c>
      <c r="U211" s="54" t="s">
        <v>727</v>
      </c>
    </row>
    <row r="212" spans="2:21" hidden="1" x14ac:dyDescent="0.25">
      <c r="B212" s="83">
        <v>202</v>
      </c>
      <c r="C212" s="59" t="s">
        <v>7</v>
      </c>
      <c r="D212" s="61" t="s">
        <v>183</v>
      </c>
      <c r="E212" s="55" t="s">
        <v>145</v>
      </c>
      <c r="F212" s="57" t="s">
        <v>182</v>
      </c>
      <c r="G212" s="88"/>
      <c r="H212" s="88"/>
      <c r="I212" s="92"/>
      <c r="J212" s="88"/>
      <c r="K212" s="88">
        <v>8580</v>
      </c>
      <c r="L212" s="88"/>
      <c r="M212" s="88">
        <f t="shared" si="98"/>
        <v>8580</v>
      </c>
      <c r="N212" s="88"/>
      <c r="O212" s="88">
        <v>8580</v>
      </c>
      <c r="Q212" s="88">
        <v>858</v>
      </c>
      <c r="R212" s="88">
        <f t="shared" si="87"/>
        <v>7361640</v>
      </c>
      <c r="S212" s="88">
        <f t="shared" si="88"/>
        <v>0</v>
      </c>
      <c r="T212" s="88">
        <f t="shared" si="89"/>
        <v>7361640</v>
      </c>
    </row>
    <row r="213" spans="2:21" hidden="1" x14ac:dyDescent="0.25">
      <c r="B213" s="83">
        <v>203</v>
      </c>
      <c r="C213" s="59" t="s">
        <v>7</v>
      </c>
      <c r="D213" s="61" t="s">
        <v>184</v>
      </c>
      <c r="E213" s="55" t="s">
        <v>145</v>
      </c>
      <c r="F213" s="57" t="s">
        <v>182</v>
      </c>
      <c r="G213" s="88"/>
      <c r="H213" s="88"/>
      <c r="I213" s="92"/>
      <c r="J213" s="88"/>
      <c r="K213" s="88">
        <v>12270</v>
      </c>
      <c r="L213" s="88"/>
      <c r="M213" s="88">
        <f t="shared" si="98"/>
        <v>12270</v>
      </c>
      <c r="N213" s="88"/>
      <c r="O213" s="88">
        <v>12270</v>
      </c>
      <c r="Q213" s="88">
        <v>818</v>
      </c>
      <c r="R213" s="88">
        <f t="shared" si="87"/>
        <v>10036860</v>
      </c>
      <c r="S213" s="88">
        <f t="shared" si="88"/>
        <v>0</v>
      </c>
      <c r="T213" s="88">
        <f t="shared" si="89"/>
        <v>10036860</v>
      </c>
    </row>
    <row r="214" spans="2:21" hidden="1" x14ac:dyDescent="0.25">
      <c r="B214" s="83">
        <v>204</v>
      </c>
      <c r="C214" s="65" t="s">
        <v>7</v>
      </c>
      <c r="D214" s="66" t="s">
        <v>45</v>
      </c>
      <c r="E214" s="67" t="s">
        <v>145</v>
      </c>
      <c r="F214" s="68" t="s">
        <v>182</v>
      </c>
      <c r="G214" s="89"/>
      <c r="H214" s="89"/>
      <c r="I214" s="93"/>
      <c r="J214" s="89"/>
      <c r="K214" s="89"/>
      <c r="L214" s="89"/>
      <c r="M214" s="89">
        <v>0</v>
      </c>
      <c r="N214" s="89"/>
      <c r="O214" s="89">
        <v>0</v>
      </c>
      <c r="Q214" s="89"/>
      <c r="R214" s="89">
        <f t="shared" si="87"/>
        <v>0</v>
      </c>
      <c r="S214" s="89">
        <f t="shared" si="88"/>
        <v>0</v>
      </c>
      <c r="T214" s="89">
        <f t="shared" si="89"/>
        <v>0</v>
      </c>
    </row>
    <row r="215" spans="2:21" hidden="1" x14ac:dyDescent="0.25">
      <c r="B215" s="83">
        <v>205</v>
      </c>
      <c r="C215" s="84" t="s">
        <v>7</v>
      </c>
      <c r="D215" s="85" t="s">
        <v>63</v>
      </c>
      <c r="E215" s="81" t="s">
        <v>145</v>
      </c>
      <c r="F215" s="82" t="s">
        <v>182</v>
      </c>
      <c r="G215" s="91"/>
      <c r="H215" s="91"/>
      <c r="I215" s="94"/>
      <c r="J215" s="91"/>
      <c r="K215" s="91">
        <v>4290</v>
      </c>
      <c r="L215" s="91">
        <v>4290</v>
      </c>
      <c r="M215" s="88">
        <f t="shared" ref="M215:M216" si="99">SUM(K215+L215)</f>
        <v>8580</v>
      </c>
      <c r="N215" s="88"/>
      <c r="O215" s="88">
        <v>0</v>
      </c>
      <c r="Q215" s="88">
        <v>818</v>
      </c>
      <c r="R215" s="88">
        <f t="shared" si="87"/>
        <v>7018440</v>
      </c>
      <c r="S215" s="88">
        <f t="shared" si="88"/>
        <v>0</v>
      </c>
      <c r="T215" s="88">
        <f t="shared" si="89"/>
        <v>0</v>
      </c>
    </row>
    <row r="216" spans="2:21" x14ac:dyDescent="0.25">
      <c r="B216" s="83">
        <v>206</v>
      </c>
      <c r="C216" s="59" t="s">
        <v>23</v>
      </c>
      <c r="D216" s="61" t="s">
        <v>97</v>
      </c>
      <c r="E216" s="55" t="s">
        <v>145</v>
      </c>
      <c r="F216" s="57" t="s">
        <v>182</v>
      </c>
      <c r="G216" s="88"/>
      <c r="H216" s="88"/>
      <c r="I216" s="92"/>
      <c r="J216" s="88"/>
      <c r="K216" s="88"/>
      <c r="L216" s="88"/>
      <c r="M216" s="88">
        <f t="shared" si="99"/>
        <v>0</v>
      </c>
      <c r="N216" s="88"/>
      <c r="O216" s="88">
        <v>0</v>
      </c>
      <c r="P216" s="41">
        <f t="shared" ref="P216:P219" si="100">M216-N216</f>
        <v>0</v>
      </c>
      <c r="Q216" s="88">
        <v>755</v>
      </c>
      <c r="R216" s="88">
        <f t="shared" si="87"/>
        <v>0</v>
      </c>
      <c r="S216" s="88">
        <f t="shared" si="88"/>
        <v>0</v>
      </c>
      <c r="T216" s="88">
        <f t="shared" si="89"/>
        <v>0</v>
      </c>
    </row>
    <row r="217" spans="2:21" x14ac:dyDescent="0.25">
      <c r="B217" s="83">
        <v>207</v>
      </c>
      <c r="C217" s="65" t="s">
        <v>23</v>
      </c>
      <c r="D217" s="66" t="s">
        <v>185</v>
      </c>
      <c r="E217" s="67" t="s">
        <v>145</v>
      </c>
      <c r="F217" s="68" t="s">
        <v>182</v>
      </c>
      <c r="G217" s="89"/>
      <c r="H217" s="89"/>
      <c r="I217" s="93"/>
      <c r="J217" s="89"/>
      <c r="K217" s="89"/>
      <c r="L217" s="89"/>
      <c r="M217" s="89">
        <v>0</v>
      </c>
      <c r="N217" s="89"/>
      <c r="O217" s="89">
        <v>0</v>
      </c>
      <c r="P217" s="41">
        <f t="shared" si="100"/>
        <v>0</v>
      </c>
      <c r="Q217" s="89"/>
      <c r="R217" s="89">
        <f t="shared" si="87"/>
        <v>0</v>
      </c>
      <c r="S217" s="89">
        <f t="shared" si="88"/>
        <v>0</v>
      </c>
      <c r="T217" s="89">
        <f t="shared" si="89"/>
        <v>0</v>
      </c>
    </row>
    <row r="218" spans="2:21" x14ac:dyDescent="0.25">
      <c r="B218" s="83">
        <v>208</v>
      </c>
      <c r="C218" s="59" t="s">
        <v>23</v>
      </c>
      <c r="D218" s="61" t="s">
        <v>186</v>
      </c>
      <c r="E218" s="55" t="s">
        <v>145</v>
      </c>
      <c r="F218" s="57" t="s">
        <v>187</v>
      </c>
      <c r="G218" s="88"/>
      <c r="H218" s="88"/>
      <c r="I218" s="92"/>
      <c r="J218" s="88"/>
      <c r="K218" s="88">
        <f>13500+18000</f>
        <v>31500</v>
      </c>
      <c r="L218" s="88">
        <v>9000</v>
      </c>
      <c r="M218" s="88">
        <f t="shared" ref="M218:M221" si="101">SUM(K218+L218)</f>
        <v>40500</v>
      </c>
      <c r="N218" s="88"/>
      <c r="O218" s="88">
        <v>40500</v>
      </c>
      <c r="P218" s="41">
        <f t="shared" si="100"/>
        <v>40500</v>
      </c>
      <c r="Q218" s="88">
        <v>900</v>
      </c>
      <c r="R218" s="88">
        <f t="shared" si="87"/>
        <v>36450000</v>
      </c>
      <c r="S218" s="88">
        <f t="shared" si="88"/>
        <v>0</v>
      </c>
      <c r="T218" s="88">
        <f t="shared" si="89"/>
        <v>36450000</v>
      </c>
      <c r="U218" s="54" t="s">
        <v>727</v>
      </c>
    </row>
    <row r="219" spans="2:21" x14ac:dyDescent="0.25">
      <c r="B219" s="83">
        <v>208</v>
      </c>
      <c r="C219" s="59" t="s">
        <v>23</v>
      </c>
      <c r="D219" s="61" t="s">
        <v>776</v>
      </c>
      <c r="E219" s="55" t="s">
        <v>145</v>
      </c>
      <c r="F219" s="57" t="s">
        <v>187</v>
      </c>
      <c r="G219" s="88"/>
      <c r="H219" s="88"/>
      <c r="I219" s="92"/>
      <c r="J219" s="88"/>
      <c r="K219" s="88">
        <v>1200</v>
      </c>
      <c r="L219" s="88"/>
      <c r="M219" s="88">
        <f t="shared" si="101"/>
        <v>1200</v>
      </c>
      <c r="N219" s="88"/>
      <c r="O219" s="88">
        <v>0</v>
      </c>
      <c r="P219" s="41">
        <f t="shared" si="100"/>
        <v>1200</v>
      </c>
      <c r="Q219" s="88">
        <v>1200</v>
      </c>
      <c r="R219" s="88">
        <f t="shared" si="87"/>
        <v>1440000</v>
      </c>
      <c r="S219" s="88">
        <f t="shared" si="88"/>
        <v>0</v>
      </c>
      <c r="T219" s="88">
        <f t="shared" si="89"/>
        <v>0</v>
      </c>
      <c r="U219" s="54" t="s">
        <v>727</v>
      </c>
    </row>
    <row r="220" spans="2:21" hidden="1" x14ac:dyDescent="0.25">
      <c r="B220" s="83">
        <v>209</v>
      </c>
      <c r="C220" s="59" t="s">
        <v>7</v>
      </c>
      <c r="D220" s="61" t="s">
        <v>183</v>
      </c>
      <c r="E220" s="55" t="s">
        <v>145</v>
      </c>
      <c r="F220" s="57" t="s">
        <v>188</v>
      </c>
      <c r="G220" s="88"/>
      <c r="H220" s="88"/>
      <c r="I220" s="92"/>
      <c r="J220" s="88"/>
      <c r="K220" s="88">
        <v>10300</v>
      </c>
      <c r="L220" s="88"/>
      <c r="M220" s="88">
        <f t="shared" si="101"/>
        <v>10300</v>
      </c>
      <c r="N220" s="88"/>
      <c r="O220" s="88">
        <v>10300</v>
      </c>
      <c r="Q220" s="88">
        <v>1030</v>
      </c>
      <c r="R220" s="88">
        <f t="shared" si="87"/>
        <v>10609000</v>
      </c>
      <c r="S220" s="88">
        <f t="shared" si="88"/>
        <v>0</v>
      </c>
      <c r="T220" s="88">
        <f t="shared" si="89"/>
        <v>10609000</v>
      </c>
    </row>
    <row r="221" spans="2:21" hidden="1" x14ac:dyDescent="0.25">
      <c r="B221" s="83">
        <v>210</v>
      </c>
      <c r="C221" s="59" t="s">
        <v>7</v>
      </c>
      <c r="D221" s="61" t="s">
        <v>90</v>
      </c>
      <c r="E221" s="55" t="s">
        <v>145</v>
      </c>
      <c r="F221" s="57" t="s">
        <v>188</v>
      </c>
      <c r="G221" s="88"/>
      <c r="H221" s="88"/>
      <c r="I221" s="92"/>
      <c r="J221" s="88"/>
      <c r="K221" s="88">
        <v>17010</v>
      </c>
      <c r="L221" s="88"/>
      <c r="M221" s="88">
        <f t="shared" si="101"/>
        <v>17010</v>
      </c>
      <c r="N221" s="88"/>
      <c r="O221" s="88">
        <v>22680</v>
      </c>
      <c r="Q221" s="88">
        <v>1134</v>
      </c>
      <c r="R221" s="88">
        <f t="shared" si="87"/>
        <v>19289340</v>
      </c>
      <c r="S221" s="88">
        <f t="shared" si="88"/>
        <v>0</v>
      </c>
      <c r="T221" s="88">
        <f t="shared" si="89"/>
        <v>25719120</v>
      </c>
    </row>
    <row r="222" spans="2:21" x14ac:dyDescent="0.25">
      <c r="B222" s="83">
        <v>211</v>
      </c>
      <c r="C222" s="65" t="s">
        <v>23</v>
      </c>
      <c r="D222" s="66" t="s">
        <v>189</v>
      </c>
      <c r="E222" s="67" t="s">
        <v>145</v>
      </c>
      <c r="F222" s="68" t="s">
        <v>188</v>
      </c>
      <c r="G222" s="89"/>
      <c r="H222" s="89"/>
      <c r="I222" s="93"/>
      <c r="J222" s="89"/>
      <c r="K222" s="89"/>
      <c r="L222" s="89"/>
      <c r="M222" s="89">
        <v>0</v>
      </c>
      <c r="N222" s="89"/>
      <c r="O222" s="89">
        <v>0</v>
      </c>
      <c r="P222" s="41">
        <f>M222-N222</f>
        <v>0</v>
      </c>
      <c r="Q222" s="89"/>
      <c r="R222" s="89">
        <f t="shared" si="87"/>
        <v>0</v>
      </c>
      <c r="S222" s="89">
        <f t="shared" si="88"/>
        <v>0</v>
      </c>
      <c r="T222" s="89">
        <f t="shared" si="89"/>
        <v>0</v>
      </c>
    </row>
    <row r="223" spans="2:21" hidden="1" x14ac:dyDescent="0.25">
      <c r="B223" s="83">
        <v>212</v>
      </c>
      <c r="C223" s="65" t="s">
        <v>7</v>
      </c>
      <c r="D223" s="66" t="s">
        <v>132</v>
      </c>
      <c r="E223" s="67" t="s">
        <v>145</v>
      </c>
      <c r="F223" s="68" t="s">
        <v>188</v>
      </c>
      <c r="G223" s="89"/>
      <c r="H223" s="89"/>
      <c r="I223" s="93"/>
      <c r="J223" s="89"/>
      <c r="K223" s="89"/>
      <c r="L223" s="89"/>
      <c r="M223" s="89">
        <v>0</v>
      </c>
      <c r="N223" s="89"/>
      <c r="O223" s="89">
        <v>0</v>
      </c>
      <c r="Q223" s="89"/>
      <c r="R223" s="89">
        <f t="shared" si="87"/>
        <v>0</v>
      </c>
      <c r="S223" s="89">
        <f t="shared" si="88"/>
        <v>0</v>
      </c>
      <c r="T223" s="89">
        <f t="shared" si="89"/>
        <v>0</v>
      </c>
    </row>
    <row r="224" spans="2:21" hidden="1" x14ac:dyDescent="0.25">
      <c r="B224" s="83">
        <v>213</v>
      </c>
      <c r="C224" s="65" t="s">
        <v>7</v>
      </c>
      <c r="D224" s="66" t="s">
        <v>163</v>
      </c>
      <c r="E224" s="67" t="s">
        <v>145</v>
      </c>
      <c r="F224" s="68" t="s">
        <v>190</v>
      </c>
      <c r="G224" s="89"/>
      <c r="H224" s="89"/>
      <c r="I224" s="93"/>
      <c r="J224" s="89"/>
      <c r="K224" s="89"/>
      <c r="L224" s="89"/>
      <c r="M224" s="89">
        <v>0</v>
      </c>
      <c r="N224" s="89"/>
      <c r="O224" s="89">
        <v>0</v>
      </c>
      <c r="Q224" s="89"/>
      <c r="R224" s="89">
        <f t="shared" si="87"/>
        <v>0</v>
      </c>
      <c r="S224" s="89">
        <f t="shared" si="88"/>
        <v>0</v>
      </c>
      <c r="T224" s="89">
        <f t="shared" si="89"/>
        <v>0</v>
      </c>
    </row>
    <row r="225" spans="2:21" x14ac:dyDescent="0.25">
      <c r="B225" s="83">
        <v>214</v>
      </c>
      <c r="C225" s="59" t="s">
        <v>23</v>
      </c>
      <c r="D225" s="61" t="s">
        <v>138</v>
      </c>
      <c r="E225" s="55" t="s">
        <v>145</v>
      </c>
      <c r="F225" s="57" t="s">
        <v>190</v>
      </c>
      <c r="G225" s="88"/>
      <c r="H225" s="88"/>
      <c r="I225" s="92"/>
      <c r="J225" s="88"/>
      <c r="K225" s="88"/>
      <c r="L225" s="88"/>
      <c r="M225" s="88">
        <f t="shared" ref="M225" si="102">SUM(K225+L225)</f>
        <v>0</v>
      </c>
      <c r="N225" s="88"/>
      <c r="O225" s="88">
        <v>0</v>
      </c>
      <c r="P225" s="41">
        <f t="shared" ref="P225:P226" si="103">M225-N225</f>
        <v>0</v>
      </c>
      <c r="Q225" s="88">
        <v>1062</v>
      </c>
      <c r="R225" s="88">
        <f t="shared" si="87"/>
        <v>0</v>
      </c>
      <c r="S225" s="88">
        <f t="shared" si="88"/>
        <v>0</v>
      </c>
      <c r="T225" s="88">
        <f t="shared" si="89"/>
        <v>0</v>
      </c>
      <c r="U225" s="54" t="s">
        <v>727</v>
      </c>
    </row>
    <row r="226" spans="2:21" x14ac:dyDescent="0.25">
      <c r="B226" s="83">
        <v>215</v>
      </c>
      <c r="C226" s="65" t="s">
        <v>23</v>
      </c>
      <c r="D226" s="66" t="s">
        <v>189</v>
      </c>
      <c r="E226" s="67" t="s">
        <v>145</v>
      </c>
      <c r="F226" s="68" t="s">
        <v>190</v>
      </c>
      <c r="G226" s="89"/>
      <c r="H226" s="89"/>
      <c r="I226" s="93"/>
      <c r="J226" s="89"/>
      <c r="K226" s="89"/>
      <c r="L226" s="89"/>
      <c r="M226" s="89">
        <v>0</v>
      </c>
      <c r="N226" s="89"/>
      <c r="O226" s="89">
        <v>0</v>
      </c>
      <c r="P226" s="41">
        <f t="shared" si="103"/>
        <v>0</v>
      </c>
      <c r="Q226" s="89"/>
      <c r="R226" s="89">
        <f t="shared" si="87"/>
        <v>0</v>
      </c>
      <c r="S226" s="89">
        <f t="shared" si="88"/>
        <v>0</v>
      </c>
      <c r="T226" s="89">
        <f t="shared" si="89"/>
        <v>0</v>
      </c>
    </row>
    <row r="227" spans="2:21" hidden="1" x14ac:dyDescent="0.25">
      <c r="B227" s="83">
        <v>216</v>
      </c>
      <c r="C227" s="59" t="s">
        <v>7</v>
      </c>
      <c r="D227" s="61" t="s">
        <v>191</v>
      </c>
      <c r="E227" s="55" t="s">
        <v>145</v>
      </c>
      <c r="F227" s="57" t="s">
        <v>190</v>
      </c>
      <c r="G227" s="88"/>
      <c r="H227" s="88"/>
      <c r="I227" s="92"/>
      <c r="J227" s="88"/>
      <c r="K227" s="88"/>
      <c r="L227" s="88"/>
      <c r="M227" s="88">
        <f t="shared" ref="M227:M231" si="104">SUM(K227+L227)</f>
        <v>0</v>
      </c>
      <c r="N227" s="88"/>
      <c r="O227" s="88">
        <v>3144</v>
      </c>
      <c r="Q227" s="88">
        <v>786</v>
      </c>
      <c r="R227" s="88">
        <f t="shared" si="87"/>
        <v>0</v>
      </c>
      <c r="S227" s="88">
        <f t="shared" si="88"/>
        <v>0</v>
      </c>
      <c r="T227" s="88">
        <f t="shared" si="89"/>
        <v>2471184</v>
      </c>
    </row>
    <row r="228" spans="2:21" x14ac:dyDescent="0.25">
      <c r="B228" s="83">
        <v>217</v>
      </c>
      <c r="C228" s="59" t="s">
        <v>23</v>
      </c>
      <c r="D228" s="61" t="s">
        <v>107</v>
      </c>
      <c r="E228" s="55" t="s">
        <v>145</v>
      </c>
      <c r="F228" s="57" t="s">
        <v>192</v>
      </c>
      <c r="G228" s="88"/>
      <c r="H228" s="88"/>
      <c r="I228" s="92"/>
      <c r="J228" s="88"/>
      <c r="K228" s="88"/>
      <c r="L228" s="88"/>
      <c r="M228" s="88">
        <f t="shared" si="104"/>
        <v>0</v>
      </c>
      <c r="N228" s="88"/>
      <c r="O228" s="88">
        <v>3750</v>
      </c>
      <c r="P228" s="41">
        <f t="shared" ref="P228:P229" si="105">M228-N228</f>
        <v>0</v>
      </c>
      <c r="Q228" s="88">
        <v>750</v>
      </c>
      <c r="R228" s="88">
        <f t="shared" si="87"/>
        <v>0</v>
      </c>
      <c r="S228" s="88">
        <f t="shared" si="88"/>
        <v>0</v>
      </c>
      <c r="T228" s="88">
        <f t="shared" si="89"/>
        <v>2812500</v>
      </c>
      <c r="U228" s="54" t="s">
        <v>740</v>
      </c>
    </row>
    <row r="229" spans="2:21" x14ac:dyDescent="0.25">
      <c r="B229" s="83">
        <v>218</v>
      </c>
      <c r="C229" s="59" t="s">
        <v>23</v>
      </c>
      <c r="D229" s="61" t="s">
        <v>62</v>
      </c>
      <c r="E229" s="55" t="s">
        <v>145</v>
      </c>
      <c r="F229" s="57" t="s">
        <v>192</v>
      </c>
      <c r="G229" s="88"/>
      <c r="H229" s="88"/>
      <c r="I229" s="92"/>
      <c r="J229" s="88"/>
      <c r="K229" s="88"/>
      <c r="L229" s="88"/>
      <c r="M229" s="88">
        <f t="shared" si="104"/>
        <v>0</v>
      </c>
      <c r="N229" s="88"/>
      <c r="O229" s="88">
        <v>3750</v>
      </c>
      <c r="P229" s="41">
        <f t="shared" si="105"/>
        <v>0</v>
      </c>
      <c r="Q229" s="88">
        <v>750</v>
      </c>
      <c r="R229" s="88">
        <f t="shared" si="87"/>
        <v>0</v>
      </c>
      <c r="S229" s="88">
        <f t="shared" si="88"/>
        <v>0</v>
      </c>
      <c r="T229" s="88">
        <f t="shared" si="89"/>
        <v>2812500</v>
      </c>
      <c r="U229" s="54" t="s">
        <v>740</v>
      </c>
    </row>
    <row r="230" spans="2:21" hidden="1" x14ac:dyDescent="0.25">
      <c r="B230" s="83">
        <v>219</v>
      </c>
      <c r="C230" s="59" t="s">
        <v>7</v>
      </c>
      <c r="D230" s="61" t="s">
        <v>85</v>
      </c>
      <c r="E230" s="55" t="s">
        <v>145</v>
      </c>
      <c r="F230" s="57" t="s">
        <v>192</v>
      </c>
      <c r="G230" s="88"/>
      <c r="H230" s="88"/>
      <c r="I230" s="92"/>
      <c r="J230" s="88"/>
      <c r="K230" s="88">
        <v>10200</v>
      </c>
      <c r="L230" s="88"/>
      <c r="M230" s="88">
        <f t="shared" si="104"/>
        <v>10200</v>
      </c>
      <c r="N230" s="88"/>
      <c r="O230" s="88">
        <v>13600</v>
      </c>
      <c r="Q230" s="88">
        <v>680</v>
      </c>
      <c r="R230" s="88">
        <f t="shared" si="87"/>
        <v>6936000</v>
      </c>
      <c r="S230" s="88">
        <f t="shared" si="88"/>
        <v>0</v>
      </c>
      <c r="T230" s="88">
        <f t="shared" si="89"/>
        <v>9248000</v>
      </c>
    </row>
    <row r="231" spans="2:21" hidden="1" x14ac:dyDescent="0.25">
      <c r="B231" s="83">
        <v>220</v>
      </c>
      <c r="C231" s="59" t="s">
        <v>7</v>
      </c>
      <c r="D231" s="61" t="s">
        <v>38</v>
      </c>
      <c r="E231" s="55" t="s">
        <v>145</v>
      </c>
      <c r="F231" s="57" t="s">
        <v>193</v>
      </c>
      <c r="G231" s="88"/>
      <c r="H231" s="88"/>
      <c r="I231" s="92"/>
      <c r="J231" s="88"/>
      <c r="K231" s="88"/>
      <c r="L231" s="88"/>
      <c r="M231" s="88">
        <f t="shared" si="104"/>
        <v>0</v>
      </c>
      <c r="N231" s="88"/>
      <c r="O231" s="88">
        <v>0</v>
      </c>
      <c r="Q231" s="88">
        <v>515</v>
      </c>
      <c r="R231" s="88">
        <f t="shared" si="87"/>
        <v>0</v>
      </c>
      <c r="S231" s="88">
        <f t="shared" si="88"/>
        <v>0</v>
      </c>
      <c r="T231" s="88">
        <f t="shared" si="89"/>
        <v>0</v>
      </c>
    </row>
    <row r="232" spans="2:21" hidden="1" x14ac:dyDescent="0.25">
      <c r="B232" s="83">
        <v>221</v>
      </c>
      <c r="C232" s="65" t="s">
        <v>7</v>
      </c>
      <c r="D232" s="66" t="s">
        <v>132</v>
      </c>
      <c r="E232" s="67" t="s">
        <v>145</v>
      </c>
      <c r="F232" s="68" t="s">
        <v>193</v>
      </c>
      <c r="G232" s="89"/>
      <c r="H232" s="89"/>
      <c r="I232" s="93"/>
      <c r="J232" s="89"/>
      <c r="K232" s="89"/>
      <c r="L232" s="89"/>
      <c r="M232" s="89">
        <v>0</v>
      </c>
      <c r="N232" s="89"/>
      <c r="O232" s="89">
        <v>0</v>
      </c>
      <c r="Q232" s="89"/>
      <c r="R232" s="89">
        <f t="shared" si="87"/>
        <v>0</v>
      </c>
      <c r="S232" s="89">
        <f t="shared" si="88"/>
        <v>0</v>
      </c>
      <c r="T232" s="89">
        <f t="shared" si="89"/>
        <v>0</v>
      </c>
    </row>
    <row r="233" spans="2:21" ht="23.25" hidden="1" x14ac:dyDescent="0.25">
      <c r="B233" s="83">
        <v>222</v>
      </c>
      <c r="C233" s="65" t="s">
        <v>7</v>
      </c>
      <c r="D233" s="66" t="s">
        <v>183</v>
      </c>
      <c r="E233" s="67" t="s">
        <v>145</v>
      </c>
      <c r="F233" s="68" t="s">
        <v>194</v>
      </c>
      <c r="G233" s="89"/>
      <c r="H233" s="89"/>
      <c r="I233" s="93"/>
      <c r="J233" s="89"/>
      <c r="K233" s="89"/>
      <c r="L233" s="89"/>
      <c r="M233" s="89">
        <v>0</v>
      </c>
      <c r="N233" s="89"/>
      <c r="O233" s="89">
        <v>0</v>
      </c>
      <c r="Q233" s="89"/>
      <c r="R233" s="89">
        <f t="shared" si="87"/>
        <v>0</v>
      </c>
      <c r="S233" s="89">
        <f t="shared" si="88"/>
        <v>0</v>
      </c>
      <c r="T233" s="89">
        <f t="shared" si="89"/>
        <v>0</v>
      </c>
    </row>
    <row r="234" spans="2:21" x14ac:dyDescent="0.25">
      <c r="B234" s="83">
        <v>223</v>
      </c>
      <c r="C234" s="65" t="s">
        <v>23</v>
      </c>
      <c r="D234" s="66" t="s">
        <v>99</v>
      </c>
      <c r="E234" s="67" t="s">
        <v>145</v>
      </c>
      <c r="F234" s="68" t="s">
        <v>195</v>
      </c>
      <c r="G234" s="89"/>
      <c r="H234" s="89"/>
      <c r="I234" s="93"/>
      <c r="J234" s="89"/>
      <c r="K234" s="89"/>
      <c r="L234" s="89"/>
      <c r="M234" s="89">
        <v>0</v>
      </c>
      <c r="N234" s="89"/>
      <c r="O234" s="89">
        <v>0</v>
      </c>
      <c r="P234" s="41">
        <f t="shared" ref="P234:P235" si="106">M234-N234</f>
        <v>0</v>
      </c>
      <c r="Q234" s="89"/>
      <c r="R234" s="89">
        <f t="shared" si="87"/>
        <v>0</v>
      </c>
      <c r="S234" s="89">
        <f t="shared" si="88"/>
        <v>0</v>
      </c>
      <c r="T234" s="89">
        <f t="shared" si="89"/>
        <v>0</v>
      </c>
    </row>
    <row r="235" spans="2:21" x14ac:dyDescent="0.25">
      <c r="B235" s="83">
        <v>224</v>
      </c>
      <c r="C235" s="65" t="s">
        <v>23</v>
      </c>
      <c r="D235" s="66" t="s">
        <v>196</v>
      </c>
      <c r="E235" s="67" t="s">
        <v>145</v>
      </c>
      <c r="F235" s="68" t="s">
        <v>197</v>
      </c>
      <c r="G235" s="89"/>
      <c r="H235" s="89"/>
      <c r="I235" s="93"/>
      <c r="J235" s="89"/>
      <c r="K235" s="89"/>
      <c r="L235" s="89"/>
      <c r="M235" s="89">
        <v>0</v>
      </c>
      <c r="N235" s="89"/>
      <c r="O235" s="89">
        <v>0</v>
      </c>
      <c r="P235" s="41">
        <f t="shared" si="106"/>
        <v>0</v>
      </c>
      <c r="Q235" s="89"/>
      <c r="R235" s="89">
        <f t="shared" si="87"/>
        <v>0</v>
      </c>
      <c r="S235" s="89">
        <f t="shared" si="88"/>
        <v>0</v>
      </c>
      <c r="T235" s="89">
        <f t="shared" si="89"/>
        <v>0</v>
      </c>
    </row>
    <row r="236" spans="2:21" hidden="1" x14ac:dyDescent="0.25">
      <c r="B236" s="83">
        <v>225</v>
      </c>
      <c r="C236" s="65" t="s">
        <v>7</v>
      </c>
      <c r="D236" s="66" t="s">
        <v>198</v>
      </c>
      <c r="E236" s="67" t="s">
        <v>145</v>
      </c>
      <c r="F236" s="68" t="s">
        <v>199</v>
      </c>
      <c r="G236" s="89"/>
      <c r="H236" s="89"/>
      <c r="I236" s="93"/>
      <c r="J236" s="89"/>
      <c r="K236" s="89"/>
      <c r="L236" s="89"/>
      <c r="M236" s="89">
        <v>0</v>
      </c>
      <c r="N236" s="89"/>
      <c r="O236" s="89">
        <v>0</v>
      </c>
      <c r="Q236" s="89"/>
      <c r="R236" s="89">
        <f t="shared" si="87"/>
        <v>0</v>
      </c>
      <c r="S236" s="89">
        <f t="shared" si="88"/>
        <v>0</v>
      </c>
      <c r="T236" s="89">
        <f t="shared" si="89"/>
        <v>0</v>
      </c>
    </row>
    <row r="237" spans="2:21" hidden="1" x14ac:dyDescent="0.25">
      <c r="B237" s="83">
        <v>226</v>
      </c>
      <c r="C237" s="65" t="s">
        <v>7</v>
      </c>
      <c r="D237" s="66" t="s">
        <v>35</v>
      </c>
      <c r="E237" s="67" t="s">
        <v>145</v>
      </c>
      <c r="F237" s="68" t="s">
        <v>199</v>
      </c>
      <c r="G237" s="89"/>
      <c r="H237" s="89"/>
      <c r="I237" s="93"/>
      <c r="J237" s="89"/>
      <c r="K237" s="89"/>
      <c r="L237" s="89"/>
      <c r="M237" s="89">
        <v>0</v>
      </c>
      <c r="N237" s="89"/>
      <c r="O237" s="89">
        <v>0</v>
      </c>
      <c r="Q237" s="89"/>
      <c r="R237" s="89">
        <f t="shared" si="87"/>
        <v>0</v>
      </c>
      <c r="S237" s="89">
        <f t="shared" si="88"/>
        <v>0</v>
      </c>
      <c r="T237" s="89">
        <f t="shared" si="89"/>
        <v>0</v>
      </c>
    </row>
    <row r="238" spans="2:21" x14ac:dyDescent="0.25">
      <c r="B238" s="83">
        <v>227</v>
      </c>
      <c r="C238" s="65" t="s">
        <v>69</v>
      </c>
      <c r="D238" s="66" t="s">
        <v>120</v>
      </c>
      <c r="E238" s="67" t="s">
        <v>145</v>
      </c>
      <c r="F238" s="68" t="s">
        <v>199</v>
      </c>
      <c r="G238" s="89"/>
      <c r="H238" s="89"/>
      <c r="I238" s="93"/>
      <c r="J238" s="89"/>
      <c r="K238" s="89"/>
      <c r="L238" s="89"/>
      <c r="M238" s="89">
        <v>0</v>
      </c>
      <c r="N238" s="89"/>
      <c r="O238" s="89">
        <v>0</v>
      </c>
      <c r="Q238" s="89"/>
      <c r="R238" s="89">
        <f t="shared" si="87"/>
        <v>0</v>
      </c>
      <c r="S238" s="89">
        <f t="shared" si="88"/>
        <v>0</v>
      </c>
      <c r="T238" s="89">
        <f t="shared" si="89"/>
        <v>0</v>
      </c>
    </row>
    <row r="239" spans="2:21" hidden="1" x14ac:dyDescent="0.25">
      <c r="B239" s="83">
        <v>228</v>
      </c>
      <c r="C239" s="59" t="s">
        <v>7</v>
      </c>
      <c r="D239" s="61" t="s">
        <v>200</v>
      </c>
      <c r="E239" s="55" t="s">
        <v>145</v>
      </c>
      <c r="F239" s="57" t="s">
        <v>199</v>
      </c>
      <c r="G239" s="88"/>
      <c r="H239" s="88"/>
      <c r="I239" s="92"/>
      <c r="J239" s="88"/>
      <c r="K239" s="88">
        <v>8600</v>
      </c>
      <c r="L239" s="88">
        <v>2150</v>
      </c>
      <c r="M239" s="88">
        <f t="shared" ref="M239" si="107">SUM(K239+L239)</f>
        <v>10750</v>
      </c>
      <c r="N239" s="88"/>
      <c r="O239" s="88">
        <v>8600</v>
      </c>
      <c r="Q239" s="88">
        <v>86</v>
      </c>
      <c r="R239" s="88">
        <f t="shared" si="87"/>
        <v>924500</v>
      </c>
      <c r="S239" s="88">
        <f t="shared" si="88"/>
        <v>0</v>
      </c>
      <c r="T239" s="88">
        <f t="shared" si="89"/>
        <v>739600</v>
      </c>
    </row>
    <row r="240" spans="2:21" x14ac:dyDescent="0.25">
      <c r="B240" s="83">
        <v>229</v>
      </c>
      <c r="C240" s="65" t="s">
        <v>23</v>
      </c>
      <c r="D240" s="66" t="s">
        <v>87</v>
      </c>
      <c r="E240" s="67" t="s">
        <v>145</v>
      </c>
      <c r="F240" s="68" t="s">
        <v>199</v>
      </c>
      <c r="G240" s="89"/>
      <c r="H240" s="89"/>
      <c r="I240" s="93"/>
      <c r="J240" s="89"/>
      <c r="K240" s="89"/>
      <c r="L240" s="89"/>
      <c r="M240" s="89">
        <v>0</v>
      </c>
      <c r="N240" s="89"/>
      <c r="O240" s="89">
        <v>0</v>
      </c>
      <c r="P240" s="41">
        <f t="shared" ref="P240:P241" si="108">M240-N240</f>
        <v>0</v>
      </c>
      <c r="Q240" s="89"/>
      <c r="R240" s="89">
        <f t="shared" si="87"/>
        <v>0</v>
      </c>
      <c r="S240" s="89">
        <f t="shared" si="88"/>
        <v>0</v>
      </c>
      <c r="T240" s="89">
        <f t="shared" si="89"/>
        <v>0</v>
      </c>
    </row>
    <row r="241" spans="2:21" x14ac:dyDescent="0.25">
      <c r="B241" s="83">
        <v>230</v>
      </c>
      <c r="C241" s="65" t="s">
        <v>23</v>
      </c>
      <c r="D241" s="66" t="s">
        <v>201</v>
      </c>
      <c r="E241" s="67" t="s">
        <v>145</v>
      </c>
      <c r="F241" s="68" t="s">
        <v>202</v>
      </c>
      <c r="G241" s="89"/>
      <c r="H241" s="89"/>
      <c r="I241" s="93"/>
      <c r="J241" s="89"/>
      <c r="K241" s="89"/>
      <c r="L241" s="89"/>
      <c r="M241" s="89">
        <v>0</v>
      </c>
      <c r="N241" s="89"/>
      <c r="O241" s="89">
        <v>0</v>
      </c>
      <c r="P241" s="41">
        <f t="shared" si="108"/>
        <v>0</v>
      </c>
      <c r="Q241" s="89"/>
      <c r="R241" s="89">
        <f t="shared" si="87"/>
        <v>0</v>
      </c>
      <c r="S241" s="89">
        <f t="shared" si="88"/>
        <v>0</v>
      </c>
      <c r="T241" s="89">
        <f t="shared" si="89"/>
        <v>0</v>
      </c>
    </row>
    <row r="242" spans="2:21" hidden="1" x14ac:dyDescent="0.25">
      <c r="B242" s="83">
        <v>231</v>
      </c>
      <c r="C242" s="65" t="s">
        <v>17</v>
      </c>
      <c r="D242" s="66" t="s">
        <v>159</v>
      </c>
      <c r="E242" s="67" t="s">
        <v>145</v>
      </c>
      <c r="F242" s="68" t="s">
        <v>202</v>
      </c>
      <c r="G242" s="89"/>
      <c r="H242" s="89"/>
      <c r="I242" s="93"/>
      <c r="J242" s="89"/>
      <c r="K242" s="89"/>
      <c r="L242" s="89"/>
      <c r="M242" s="89">
        <v>0</v>
      </c>
      <c r="N242" s="89"/>
      <c r="O242" s="89">
        <v>0</v>
      </c>
      <c r="Q242" s="89"/>
      <c r="R242" s="89">
        <f t="shared" si="87"/>
        <v>0</v>
      </c>
      <c r="S242" s="89">
        <f t="shared" si="88"/>
        <v>0</v>
      </c>
      <c r="T242" s="89">
        <f t="shared" si="89"/>
        <v>0</v>
      </c>
    </row>
    <row r="243" spans="2:21" x14ac:dyDescent="0.25">
      <c r="B243" s="83">
        <v>232</v>
      </c>
      <c r="C243" s="84" t="s">
        <v>23</v>
      </c>
      <c r="D243" s="85" t="s">
        <v>203</v>
      </c>
      <c r="E243" s="81" t="s">
        <v>145</v>
      </c>
      <c r="F243" s="82" t="s">
        <v>204</v>
      </c>
      <c r="G243" s="91"/>
      <c r="H243" s="91"/>
      <c r="I243" s="94"/>
      <c r="J243" s="91"/>
      <c r="K243" s="91">
        <v>6100</v>
      </c>
      <c r="L243" s="91"/>
      <c r="M243" s="88">
        <f t="shared" ref="M243:M248" si="109">SUM(K243+L243)</f>
        <v>6100</v>
      </c>
      <c r="N243" s="91"/>
      <c r="O243" s="91">
        <v>6100</v>
      </c>
      <c r="P243" s="41">
        <f t="shared" ref="P243:P245" si="110">M243-N243</f>
        <v>6100</v>
      </c>
      <c r="Q243" s="91">
        <v>305</v>
      </c>
      <c r="R243" s="88">
        <f t="shared" si="87"/>
        <v>1860500</v>
      </c>
      <c r="S243" s="88">
        <f t="shared" si="88"/>
        <v>0</v>
      </c>
      <c r="T243" s="88">
        <f t="shared" si="89"/>
        <v>1860500</v>
      </c>
      <c r="U243" s="54" t="s">
        <v>727</v>
      </c>
    </row>
    <row r="244" spans="2:21" x14ac:dyDescent="0.25">
      <c r="B244" s="83">
        <v>232</v>
      </c>
      <c r="C244" s="84" t="s">
        <v>23</v>
      </c>
      <c r="D244" s="85" t="s">
        <v>788</v>
      </c>
      <c r="E244" s="81" t="s">
        <v>145</v>
      </c>
      <c r="F244" s="82" t="s">
        <v>204</v>
      </c>
      <c r="G244" s="91"/>
      <c r="H244" s="91"/>
      <c r="I244" s="94"/>
      <c r="J244" s="91"/>
      <c r="K244" s="91">
        <v>1560</v>
      </c>
      <c r="L244" s="91"/>
      <c r="M244" s="88">
        <f t="shared" ref="M244" si="111">SUM(K244+L244)</f>
        <v>1560</v>
      </c>
      <c r="N244" s="91"/>
      <c r="O244" s="91">
        <v>0</v>
      </c>
      <c r="P244" s="41">
        <f t="shared" ref="P244" si="112">M244-N244</f>
        <v>1560</v>
      </c>
      <c r="Q244" s="91">
        <v>305</v>
      </c>
      <c r="R244" s="88">
        <f t="shared" ref="R244" si="113">M244*Q244</f>
        <v>475800</v>
      </c>
      <c r="S244" s="88">
        <f t="shared" ref="S244" si="114">N244*Q244</f>
        <v>0</v>
      </c>
      <c r="T244" s="88">
        <f t="shared" ref="T244" si="115">O244*Q244</f>
        <v>0</v>
      </c>
      <c r="U244" s="54" t="s">
        <v>727</v>
      </c>
    </row>
    <row r="245" spans="2:21" x14ac:dyDescent="0.25">
      <c r="B245" s="83">
        <v>233</v>
      </c>
      <c r="C245" s="59" t="s">
        <v>23</v>
      </c>
      <c r="D245" s="61" t="s">
        <v>66</v>
      </c>
      <c r="E245" s="55" t="s">
        <v>145</v>
      </c>
      <c r="F245" s="57" t="s">
        <v>204</v>
      </c>
      <c r="G245" s="88"/>
      <c r="H245" s="88"/>
      <c r="I245" s="92"/>
      <c r="J245" s="88"/>
      <c r="K245" s="88">
        <v>2555</v>
      </c>
      <c r="L245" s="88"/>
      <c r="M245" s="88">
        <f t="shared" si="109"/>
        <v>2555</v>
      </c>
      <c r="N245" s="88"/>
      <c r="O245" s="88">
        <v>10220</v>
      </c>
      <c r="P245" s="41">
        <f t="shared" si="110"/>
        <v>2555</v>
      </c>
      <c r="Q245" s="88">
        <v>511</v>
      </c>
      <c r="R245" s="88">
        <f t="shared" si="87"/>
        <v>1305605</v>
      </c>
      <c r="S245" s="88">
        <f t="shared" si="88"/>
        <v>0</v>
      </c>
      <c r="T245" s="88">
        <f t="shared" si="89"/>
        <v>5222420</v>
      </c>
      <c r="U245" s="54" t="s">
        <v>727</v>
      </c>
    </row>
    <row r="246" spans="2:21" hidden="1" x14ac:dyDescent="0.25">
      <c r="B246" s="83">
        <v>234</v>
      </c>
      <c r="C246" s="59" t="s">
        <v>7</v>
      </c>
      <c r="D246" s="61" t="s">
        <v>205</v>
      </c>
      <c r="E246" s="55" t="s">
        <v>145</v>
      </c>
      <c r="F246" s="57" t="s">
        <v>204</v>
      </c>
      <c r="G246" s="88"/>
      <c r="H246" s="88"/>
      <c r="I246" s="92"/>
      <c r="J246" s="88"/>
      <c r="K246" s="88"/>
      <c r="L246" s="88"/>
      <c r="M246" s="88">
        <f t="shared" si="109"/>
        <v>0</v>
      </c>
      <c r="N246" s="88"/>
      <c r="O246" s="88">
        <v>1550</v>
      </c>
      <c r="Q246" s="88">
        <v>310</v>
      </c>
      <c r="R246" s="88">
        <f t="shared" ref="R246:R309" si="116">M246*Q246</f>
        <v>0</v>
      </c>
      <c r="S246" s="88">
        <f t="shared" ref="S246:S309" si="117">N246*Q246</f>
        <v>0</v>
      </c>
      <c r="T246" s="88">
        <f t="shared" ref="T246:T309" si="118">O246*Q246</f>
        <v>480500</v>
      </c>
    </row>
    <row r="247" spans="2:21" hidden="1" x14ac:dyDescent="0.25">
      <c r="B247" s="83">
        <v>234</v>
      </c>
      <c r="C247" s="59" t="s">
        <v>7</v>
      </c>
      <c r="D247" s="61" t="s">
        <v>770</v>
      </c>
      <c r="E247" s="55" t="s">
        <v>145</v>
      </c>
      <c r="F247" s="57" t="s">
        <v>204</v>
      </c>
      <c r="G247" s="88"/>
      <c r="H247" s="88"/>
      <c r="I247" s="92"/>
      <c r="J247" s="88"/>
      <c r="K247" s="88"/>
      <c r="L247" s="88">
        <v>1550</v>
      </c>
      <c r="M247" s="88">
        <f t="shared" si="109"/>
        <v>1550</v>
      </c>
      <c r="N247" s="88"/>
      <c r="O247" s="88">
        <v>0</v>
      </c>
      <c r="Q247" s="88">
        <v>310</v>
      </c>
      <c r="R247" s="88">
        <f t="shared" si="116"/>
        <v>480500</v>
      </c>
      <c r="S247" s="88">
        <f t="shared" si="117"/>
        <v>0</v>
      </c>
      <c r="T247" s="88">
        <f t="shared" si="118"/>
        <v>0</v>
      </c>
    </row>
    <row r="248" spans="2:21" x14ac:dyDescent="0.25">
      <c r="B248" s="83">
        <v>235</v>
      </c>
      <c r="C248" s="59" t="s">
        <v>23</v>
      </c>
      <c r="D248" s="61" t="s">
        <v>49</v>
      </c>
      <c r="E248" s="55" t="s">
        <v>145</v>
      </c>
      <c r="F248" s="57" t="s">
        <v>204</v>
      </c>
      <c r="G248" s="88"/>
      <c r="H248" s="88"/>
      <c r="I248" s="92"/>
      <c r="J248" s="88"/>
      <c r="K248" s="88">
        <f>2381.61+2302.9</f>
        <v>4684.51</v>
      </c>
      <c r="L248" s="88"/>
      <c r="M248" s="88">
        <f t="shared" si="109"/>
        <v>4684.51</v>
      </c>
      <c r="N248" s="88"/>
      <c r="O248" s="88">
        <v>4684.51</v>
      </c>
      <c r="P248" s="41">
        <f>M248-N248</f>
        <v>4684.51</v>
      </c>
      <c r="Q248" s="88">
        <v>468.45100000000002</v>
      </c>
      <c r="R248" s="88">
        <f t="shared" si="116"/>
        <v>2194463.3940100004</v>
      </c>
      <c r="S248" s="88">
        <f t="shared" si="117"/>
        <v>0</v>
      </c>
      <c r="T248" s="88">
        <f t="shared" si="118"/>
        <v>2194463.3940100004</v>
      </c>
      <c r="U248" s="54" t="s">
        <v>727</v>
      </c>
    </row>
    <row r="249" spans="2:21" hidden="1" x14ac:dyDescent="0.25">
      <c r="B249" s="83">
        <v>236</v>
      </c>
      <c r="C249" s="65" t="s">
        <v>7</v>
      </c>
      <c r="D249" s="66" t="s">
        <v>206</v>
      </c>
      <c r="E249" s="67" t="s">
        <v>145</v>
      </c>
      <c r="F249" s="68" t="s">
        <v>204</v>
      </c>
      <c r="G249" s="89"/>
      <c r="H249" s="89"/>
      <c r="I249" s="93"/>
      <c r="J249" s="89"/>
      <c r="K249" s="89"/>
      <c r="L249" s="89"/>
      <c r="M249" s="89">
        <v>0</v>
      </c>
      <c r="N249" s="89"/>
      <c r="O249" s="89">
        <v>0</v>
      </c>
      <c r="Q249" s="89"/>
      <c r="R249" s="89">
        <f t="shared" si="116"/>
        <v>0</v>
      </c>
      <c r="S249" s="89">
        <f t="shared" si="117"/>
        <v>0</v>
      </c>
      <c r="T249" s="89">
        <f t="shared" si="118"/>
        <v>0</v>
      </c>
    </row>
    <row r="250" spans="2:21" ht="19.5" hidden="1" customHeight="1" x14ac:dyDescent="0.25">
      <c r="B250" s="83">
        <v>237</v>
      </c>
      <c r="C250" s="59" t="s">
        <v>7</v>
      </c>
      <c r="D250" s="61" t="s">
        <v>183</v>
      </c>
      <c r="E250" s="55" t="s">
        <v>145</v>
      </c>
      <c r="F250" s="57" t="s">
        <v>204</v>
      </c>
      <c r="G250" s="88"/>
      <c r="H250" s="88"/>
      <c r="I250" s="92"/>
      <c r="J250" s="88"/>
      <c r="K250" s="88">
        <v>1525</v>
      </c>
      <c r="L250" s="88"/>
      <c r="M250" s="88">
        <f t="shared" ref="M250:M253" si="119">SUM(K250+L250)</f>
        <v>1525</v>
      </c>
      <c r="N250" s="88"/>
      <c r="O250" s="88">
        <v>1525</v>
      </c>
      <c r="Q250" s="88">
        <v>305</v>
      </c>
      <c r="R250" s="88">
        <f t="shared" si="116"/>
        <v>465125</v>
      </c>
      <c r="S250" s="88">
        <f t="shared" si="117"/>
        <v>0</v>
      </c>
      <c r="T250" s="88">
        <f t="shared" si="118"/>
        <v>465125</v>
      </c>
    </row>
    <row r="251" spans="2:21" hidden="1" x14ac:dyDescent="0.25">
      <c r="B251" s="83">
        <v>238</v>
      </c>
      <c r="C251" s="59" t="s">
        <v>7</v>
      </c>
      <c r="D251" s="61" t="s">
        <v>8</v>
      </c>
      <c r="E251" s="55" t="s">
        <v>145</v>
      </c>
      <c r="F251" s="57" t="s">
        <v>204</v>
      </c>
      <c r="G251" s="88"/>
      <c r="H251" s="88"/>
      <c r="I251" s="92"/>
      <c r="J251" s="88"/>
      <c r="K251" s="88">
        <v>36900</v>
      </c>
      <c r="L251" s="88"/>
      <c r="M251" s="88">
        <f t="shared" si="119"/>
        <v>36900</v>
      </c>
      <c r="N251" s="88"/>
      <c r="O251" s="88">
        <v>29520</v>
      </c>
      <c r="Q251" s="88">
        <v>369</v>
      </c>
      <c r="R251" s="88">
        <f t="shared" si="116"/>
        <v>13616100</v>
      </c>
      <c r="S251" s="88">
        <f t="shared" si="117"/>
        <v>0</v>
      </c>
      <c r="T251" s="88">
        <f t="shared" si="118"/>
        <v>10892880</v>
      </c>
    </row>
    <row r="252" spans="2:21" hidden="1" x14ac:dyDescent="0.25">
      <c r="B252" s="83">
        <v>239</v>
      </c>
      <c r="C252" s="59" t="s">
        <v>7</v>
      </c>
      <c r="D252" s="61" t="s">
        <v>38</v>
      </c>
      <c r="E252" s="55" t="s">
        <v>145</v>
      </c>
      <c r="F252" s="57" t="s">
        <v>204</v>
      </c>
      <c r="G252" s="88"/>
      <c r="H252" s="88"/>
      <c r="I252" s="92"/>
      <c r="J252" s="88"/>
      <c r="K252" s="88">
        <v>1600</v>
      </c>
      <c r="L252" s="88"/>
      <c r="M252" s="88">
        <f t="shared" si="119"/>
        <v>1600</v>
      </c>
      <c r="N252" s="88"/>
      <c r="O252" s="88">
        <v>1600</v>
      </c>
      <c r="Q252" s="88">
        <v>320</v>
      </c>
      <c r="R252" s="88">
        <f t="shared" si="116"/>
        <v>512000</v>
      </c>
      <c r="S252" s="88">
        <f t="shared" si="117"/>
        <v>0</v>
      </c>
      <c r="T252" s="88">
        <f t="shared" si="118"/>
        <v>512000</v>
      </c>
    </row>
    <row r="253" spans="2:21" hidden="1" x14ac:dyDescent="0.25">
      <c r="B253" s="83">
        <v>240</v>
      </c>
      <c r="C253" s="59" t="s">
        <v>7</v>
      </c>
      <c r="D253" s="61" t="s">
        <v>205</v>
      </c>
      <c r="E253" s="55" t="s">
        <v>145</v>
      </c>
      <c r="F253" s="57" t="s">
        <v>204</v>
      </c>
      <c r="G253" s="88"/>
      <c r="H253" s="88"/>
      <c r="I253" s="92"/>
      <c r="J253" s="88"/>
      <c r="K253" s="88"/>
      <c r="L253" s="88"/>
      <c r="M253" s="88">
        <f t="shared" si="119"/>
        <v>0</v>
      </c>
      <c r="N253" s="88"/>
      <c r="O253" s="88">
        <v>0</v>
      </c>
      <c r="Q253" s="88">
        <v>310</v>
      </c>
      <c r="R253" s="88">
        <f t="shared" si="116"/>
        <v>0</v>
      </c>
      <c r="S253" s="88">
        <f t="shared" si="117"/>
        <v>0</v>
      </c>
      <c r="T253" s="88">
        <f t="shared" si="118"/>
        <v>0</v>
      </c>
    </row>
    <row r="254" spans="2:21" x14ac:dyDescent="0.25">
      <c r="B254" s="83">
        <v>241</v>
      </c>
      <c r="C254" s="65" t="s">
        <v>23</v>
      </c>
      <c r="D254" s="66" t="s">
        <v>207</v>
      </c>
      <c r="E254" s="67" t="s">
        <v>145</v>
      </c>
      <c r="F254" s="68" t="s">
        <v>204</v>
      </c>
      <c r="G254" s="89"/>
      <c r="H254" s="89"/>
      <c r="I254" s="93"/>
      <c r="J254" s="89"/>
      <c r="K254" s="89"/>
      <c r="L254" s="89"/>
      <c r="M254" s="89">
        <v>0</v>
      </c>
      <c r="N254" s="89"/>
      <c r="O254" s="89">
        <v>0</v>
      </c>
      <c r="P254" s="41">
        <f>M254-N254</f>
        <v>0</v>
      </c>
      <c r="Q254" s="89"/>
      <c r="R254" s="89">
        <f t="shared" si="116"/>
        <v>0</v>
      </c>
      <c r="S254" s="89">
        <f t="shared" si="117"/>
        <v>0</v>
      </c>
      <c r="T254" s="89">
        <f t="shared" si="118"/>
        <v>0</v>
      </c>
    </row>
    <row r="255" spans="2:21" hidden="1" x14ac:dyDescent="0.25">
      <c r="B255" s="83">
        <v>242</v>
      </c>
      <c r="C255" s="65" t="s">
        <v>7</v>
      </c>
      <c r="D255" s="66" t="s">
        <v>208</v>
      </c>
      <c r="E255" s="67" t="s">
        <v>145</v>
      </c>
      <c r="F255" s="68" t="s">
        <v>204</v>
      </c>
      <c r="G255" s="89"/>
      <c r="H255" s="89"/>
      <c r="I255" s="93"/>
      <c r="J255" s="89"/>
      <c r="K255" s="89"/>
      <c r="L255" s="89"/>
      <c r="M255" s="89">
        <v>0</v>
      </c>
      <c r="N255" s="89"/>
      <c r="O255" s="89">
        <v>0</v>
      </c>
      <c r="Q255" s="89"/>
      <c r="R255" s="89">
        <f t="shared" si="116"/>
        <v>0</v>
      </c>
      <c r="S255" s="89">
        <f t="shared" si="117"/>
        <v>0</v>
      </c>
      <c r="T255" s="89">
        <f t="shared" si="118"/>
        <v>0</v>
      </c>
    </row>
    <row r="256" spans="2:21" hidden="1" x14ac:dyDescent="0.25">
      <c r="B256" s="83">
        <v>243</v>
      </c>
      <c r="C256" s="65" t="s">
        <v>7</v>
      </c>
      <c r="D256" s="66" t="s">
        <v>209</v>
      </c>
      <c r="E256" s="67" t="s">
        <v>145</v>
      </c>
      <c r="F256" s="68" t="s">
        <v>204</v>
      </c>
      <c r="G256" s="89"/>
      <c r="H256" s="89"/>
      <c r="I256" s="93"/>
      <c r="J256" s="89"/>
      <c r="K256" s="89"/>
      <c r="L256" s="89"/>
      <c r="M256" s="89">
        <v>0</v>
      </c>
      <c r="N256" s="89"/>
      <c r="O256" s="89">
        <v>0</v>
      </c>
      <c r="Q256" s="89"/>
      <c r="R256" s="89">
        <f t="shared" si="116"/>
        <v>0</v>
      </c>
      <c r="S256" s="89">
        <f t="shared" si="117"/>
        <v>0</v>
      </c>
      <c r="T256" s="89">
        <f t="shared" si="118"/>
        <v>0</v>
      </c>
    </row>
    <row r="257" spans="2:21" hidden="1" x14ac:dyDescent="0.25">
      <c r="B257" s="83">
        <v>244</v>
      </c>
      <c r="C257" s="65" t="s">
        <v>7</v>
      </c>
      <c r="D257" s="66" t="s">
        <v>210</v>
      </c>
      <c r="E257" s="67" t="s">
        <v>145</v>
      </c>
      <c r="F257" s="68" t="s">
        <v>204</v>
      </c>
      <c r="G257" s="89"/>
      <c r="H257" s="89"/>
      <c r="I257" s="93"/>
      <c r="J257" s="89"/>
      <c r="K257" s="89"/>
      <c r="L257" s="89"/>
      <c r="M257" s="89">
        <v>0</v>
      </c>
      <c r="N257" s="89"/>
      <c r="O257" s="89">
        <v>0</v>
      </c>
      <c r="Q257" s="89"/>
      <c r="R257" s="89">
        <f t="shared" si="116"/>
        <v>0</v>
      </c>
      <c r="S257" s="89">
        <f t="shared" si="117"/>
        <v>0</v>
      </c>
      <c r="T257" s="89">
        <f t="shared" si="118"/>
        <v>0</v>
      </c>
    </row>
    <row r="258" spans="2:21" hidden="1" x14ac:dyDescent="0.25">
      <c r="B258" s="83">
        <v>245</v>
      </c>
      <c r="C258" s="59" t="s">
        <v>7</v>
      </c>
      <c r="D258" s="61" t="s">
        <v>211</v>
      </c>
      <c r="E258" s="55" t="s">
        <v>145</v>
      </c>
      <c r="F258" s="57" t="s">
        <v>204</v>
      </c>
      <c r="G258" s="88"/>
      <c r="H258" s="88"/>
      <c r="I258" s="92"/>
      <c r="J258" s="88"/>
      <c r="K258" s="88"/>
      <c r="L258" s="88"/>
      <c r="M258" s="88">
        <f t="shared" ref="M258:M259" si="120">SUM(K258+L258)</f>
        <v>0</v>
      </c>
      <c r="N258" s="88"/>
      <c r="O258" s="88">
        <v>1550</v>
      </c>
      <c r="Q258" s="88">
        <v>310</v>
      </c>
      <c r="R258" s="88">
        <f t="shared" si="116"/>
        <v>0</v>
      </c>
      <c r="S258" s="88">
        <f t="shared" si="117"/>
        <v>0</v>
      </c>
      <c r="T258" s="88">
        <f t="shared" si="118"/>
        <v>480500</v>
      </c>
    </row>
    <row r="259" spans="2:21" x14ac:dyDescent="0.25">
      <c r="B259" s="83">
        <v>246</v>
      </c>
      <c r="C259" s="59" t="s">
        <v>23</v>
      </c>
      <c r="D259" s="61" t="s">
        <v>212</v>
      </c>
      <c r="E259" s="55" t="s">
        <v>145</v>
      </c>
      <c r="F259" s="57" t="s">
        <v>204</v>
      </c>
      <c r="G259" s="88"/>
      <c r="H259" s="88"/>
      <c r="I259" s="92"/>
      <c r="J259" s="88"/>
      <c r="K259" s="88">
        <f>3200+6400</f>
        <v>9600</v>
      </c>
      <c r="L259" s="88"/>
      <c r="M259" s="88">
        <f t="shared" si="120"/>
        <v>9600</v>
      </c>
      <c r="N259" s="88"/>
      <c r="O259" s="88">
        <v>16000</v>
      </c>
      <c r="P259" s="41">
        <f>M259-N259</f>
        <v>9600</v>
      </c>
      <c r="Q259" s="88">
        <v>320</v>
      </c>
      <c r="R259" s="88">
        <f t="shared" si="116"/>
        <v>3072000</v>
      </c>
      <c r="S259" s="88">
        <f t="shared" si="117"/>
        <v>0</v>
      </c>
      <c r="T259" s="88">
        <f t="shared" si="118"/>
        <v>5120000</v>
      </c>
      <c r="U259" s="54" t="s">
        <v>727</v>
      </c>
    </row>
    <row r="260" spans="2:21" hidden="1" x14ac:dyDescent="0.25">
      <c r="B260" s="83">
        <v>247</v>
      </c>
      <c r="C260" s="65" t="s">
        <v>7</v>
      </c>
      <c r="D260" s="66" t="s">
        <v>100</v>
      </c>
      <c r="E260" s="67" t="s">
        <v>145</v>
      </c>
      <c r="F260" s="68" t="s">
        <v>213</v>
      </c>
      <c r="G260" s="89"/>
      <c r="H260" s="89"/>
      <c r="I260" s="93"/>
      <c r="J260" s="89"/>
      <c r="K260" s="89"/>
      <c r="L260" s="89"/>
      <c r="M260" s="89">
        <v>0</v>
      </c>
      <c r="N260" s="89"/>
      <c r="O260" s="89">
        <v>0</v>
      </c>
      <c r="Q260" s="89"/>
      <c r="R260" s="89">
        <f t="shared" si="116"/>
        <v>0</v>
      </c>
      <c r="S260" s="89">
        <f t="shared" si="117"/>
        <v>0</v>
      </c>
      <c r="T260" s="89">
        <f t="shared" si="118"/>
        <v>0</v>
      </c>
    </row>
    <row r="261" spans="2:21" x14ac:dyDescent="0.25">
      <c r="B261" s="83">
        <v>248</v>
      </c>
      <c r="C261" s="65" t="s">
        <v>69</v>
      </c>
      <c r="D261" s="66" t="s">
        <v>120</v>
      </c>
      <c r="E261" s="67" t="s">
        <v>145</v>
      </c>
      <c r="F261" s="68" t="s">
        <v>213</v>
      </c>
      <c r="G261" s="89"/>
      <c r="H261" s="89"/>
      <c r="I261" s="93"/>
      <c r="J261" s="89"/>
      <c r="K261" s="89"/>
      <c r="L261" s="89"/>
      <c r="M261" s="89">
        <v>0</v>
      </c>
      <c r="N261" s="89"/>
      <c r="O261" s="89">
        <v>0</v>
      </c>
      <c r="Q261" s="89"/>
      <c r="R261" s="89">
        <f t="shared" si="116"/>
        <v>0</v>
      </c>
      <c r="S261" s="89">
        <f t="shared" si="117"/>
        <v>0</v>
      </c>
      <c r="T261" s="89">
        <f t="shared" si="118"/>
        <v>0</v>
      </c>
    </row>
    <row r="262" spans="2:21" x14ac:dyDescent="0.25">
      <c r="B262" s="83">
        <v>249</v>
      </c>
      <c r="C262" s="65" t="s">
        <v>23</v>
      </c>
      <c r="D262" s="66" t="s">
        <v>94</v>
      </c>
      <c r="E262" s="67" t="s">
        <v>145</v>
      </c>
      <c r="F262" s="68" t="s">
        <v>213</v>
      </c>
      <c r="G262" s="89"/>
      <c r="H262" s="89"/>
      <c r="I262" s="93"/>
      <c r="J262" s="89"/>
      <c r="K262" s="89"/>
      <c r="L262" s="89"/>
      <c r="M262" s="89">
        <v>0</v>
      </c>
      <c r="N262" s="89"/>
      <c r="O262" s="89">
        <v>0</v>
      </c>
      <c r="P262" s="41">
        <f>M262-N262</f>
        <v>0</v>
      </c>
      <c r="Q262" s="89"/>
      <c r="R262" s="89">
        <f t="shared" si="116"/>
        <v>0</v>
      </c>
      <c r="S262" s="89">
        <f t="shared" si="117"/>
        <v>0</v>
      </c>
      <c r="T262" s="89">
        <f t="shared" si="118"/>
        <v>0</v>
      </c>
    </row>
    <row r="263" spans="2:21" hidden="1" x14ac:dyDescent="0.25">
      <c r="B263" s="83">
        <v>250</v>
      </c>
      <c r="C263" s="65" t="s">
        <v>7</v>
      </c>
      <c r="D263" s="66" t="s">
        <v>214</v>
      </c>
      <c r="E263" s="67" t="s">
        <v>145</v>
      </c>
      <c r="F263" s="68" t="s">
        <v>213</v>
      </c>
      <c r="G263" s="89"/>
      <c r="H263" s="89"/>
      <c r="I263" s="93"/>
      <c r="J263" s="89"/>
      <c r="K263" s="89"/>
      <c r="L263" s="89"/>
      <c r="M263" s="89">
        <v>0</v>
      </c>
      <c r="N263" s="89"/>
      <c r="O263" s="89">
        <v>0</v>
      </c>
      <c r="Q263" s="89"/>
      <c r="R263" s="89">
        <f t="shared" si="116"/>
        <v>0</v>
      </c>
      <c r="S263" s="89">
        <f t="shared" si="117"/>
        <v>0</v>
      </c>
      <c r="T263" s="89">
        <f t="shared" si="118"/>
        <v>0</v>
      </c>
    </row>
    <row r="264" spans="2:21" x14ac:dyDescent="0.25">
      <c r="B264" s="83">
        <v>251</v>
      </c>
      <c r="C264" s="65" t="s">
        <v>23</v>
      </c>
      <c r="D264" s="66" t="s">
        <v>87</v>
      </c>
      <c r="E264" s="67" t="s">
        <v>145</v>
      </c>
      <c r="F264" s="68" t="s">
        <v>213</v>
      </c>
      <c r="G264" s="89"/>
      <c r="H264" s="89"/>
      <c r="I264" s="93"/>
      <c r="J264" s="89"/>
      <c r="K264" s="89"/>
      <c r="L264" s="89"/>
      <c r="M264" s="89">
        <v>0</v>
      </c>
      <c r="N264" s="89"/>
      <c r="O264" s="89">
        <v>0</v>
      </c>
      <c r="P264" s="41">
        <f t="shared" ref="P264:P266" si="121">M264-N264</f>
        <v>0</v>
      </c>
      <c r="Q264" s="89"/>
      <c r="R264" s="89">
        <f t="shared" si="116"/>
        <v>0</v>
      </c>
      <c r="S264" s="89">
        <f t="shared" si="117"/>
        <v>0</v>
      </c>
      <c r="T264" s="89">
        <f t="shared" si="118"/>
        <v>0</v>
      </c>
    </row>
    <row r="265" spans="2:21" x14ac:dyDescent="0.25">
      <c r="B265" s="83">
        <v>252</v>
      </c>
      <c r="C265" s="65" t="s">
        <v>23</v>
      </c>
      <c r="D265" s="66" t="s">
        <v>215</v>
      </c>
      <c r="E265" s="67" t="s">
        <v>145</v>
      </c>
      <c r="F265" s="68" t="s">
        <v>216</v>
      </c>
      <c r="G265" s="89"/>
      <c r="H265" s="89"/>
      <c r="I265" s="93"/>
      <c r="J265" s="89"/>
      <c r="K265" s="89"/>
      <c r="L265" s="89"/>
      <c r="M265" s="89">
        <v>0</v>
      </c>
      <c r="N265" s="89"/>
      <c r="O265" s="89">
        <v>0</v>
      </c>
      <c r="P265" s="41">
        <f t="shared" si="121"/>
        <v>0</v>
      </c>
      <c r="Q265" s="89"/>
      <c r="R265" s="89">
        <f t="shared" si="116"/>
        <v>0</v>
      </c>
      <c r="S265" s="89">
        <f t="shared" si="117"/>
        <v>0</v>
      </c>
      <c r="T265" s="89">
        <f t="shared" si="118"/>
        <v>0</v>
      </c>
    </row>
    <row r="266" spans="2:21" x14ac:dyDescent="0.25">
      <c r="B266" s="83">
        <v>253</v>
      </c>
      <c r="C266" s="65" t="s">
        <v>23</v>
      </c>
      <c r="D266" s="66" t="s">
        <v>217</v>
      </c>
      <c r="E266" s="67" t="s">
        <v>145</v>
      </c>
      <c r="F266" s="68" t="s">
        <v>216</v>
      </c>
      <c r="G266" s="89"/>
      <c r="H266" s="89"/>
      <c r="I266" s="93"/>
      <c r="J266" s="89"/>
      <c r="K266" s="89"/>
      <c r="L266" s="89"/>
      <c r="M266" s="89">
        <v>0</v>
      </c>
      <c r="N266" s="89"/>
      <c r="O266" s="89">
        <v>0</v>
      </c>
      <c r="P266" s="41">
        <f t="shared" si="121"/>
        <v>0</v>
      </c>
      <c r="Q266" s="89"/>
      <c r="R266" s="89">
        <f t="shared" si="116"/>
        <v>0</v>
      </c>
      <c r="S266" s="89">
        <f t="shared" si="117"/>
        <v>0</v>
      </c>
      <c r="T266" s="89">
        <f t="shared" si="118"/>
        <v>0</v>
      </c>
    </row>
    <row r="267" spans="2:21" hidden="1" x14ac:dyDescent="0.25">
      <c r="B267" s="83">
        <v>254</v>
      </c>
      <c r="C267" s="65" t="s">
        <v>7</v>
      </c>
      <c r="D267" s="66" t="s">
        <v>63</v>
      </c>
      <c r="E267" s="67" t="s">
        <v>145</v>
      </c>
      <c r="F267" s="68" t="s">
        <v>216</v>
      </c>
      <c r="G267" s="89"/>
      <c r="H267" s="89"/>
      <c r="I267" s="93"/>
      <c r="J267" s="89"/>
      <c r="K267" s="89"/>
      <c r="L267" s="89"/>
      <c r="M267" s="89">
        <v>0</v>
      </c>
      <c r="N267" s="89"/>
      <c r="O267" s="89">
        <v>0</v>
      </c>
      <c r="Q267" s="89"/>
      <c r="R267" s="89">
        <f t="shared" si="116"/>
        <v>0</v>
      </c>
      <c r="S267" s="89">
        <f t="shared" si="117"/>
        <v>0</v>
      </c>
      <c r="T267" s="89">
        <f t="shared" si="118"/>
        <v>0</v>
      </c>
    </row>
    <row r="268" spans="2:21" x14ac:dyDescent="0.25">
      <c r="B268" s="83">
        <v>255</v>
      </c>
      <c r="C268" s="65" t="s">
        <v>23</v>
      </c>
      <c r="D268" s="66" t="s">
        <v>150</v>
      </c>
      <c r="E268" s="67" t="s">
        <v>145</v>
      </c>
      <c r="F268" s="68" t="s">
        <v>216</v>
      </c>
      <c r="G268" s="89"/>
      <c r="H268" s="89"/>
      <c r="I268" s="93"/>
      <c r="J268" s="89"/>
      <c r="K268" s="89"/>
      <c r="L268" s="89"/>
      <c r="M268" s="89">
        <v>0</v>
      </c>
      <c r="N268" s="89"/>
      <c r="O268" s="89">
        <v>0</v>
      </c>
      <c r="P268" s="41">
        <f>M268-N268</f>
        <v>0</v>
      </c>
      <c r="Q268" s="89"/>
      <c r="R268" s="89">
        <f t="shared" si="116"/>
        <v>0</v>
      </c>
      <c r="S268" s="89">
        <f t="shared" si="117"/>
        <v>0</v>
      </c>
      <c r="T268" s="89">
        <f t="shared" si="118"/>
        <v>0</v>
      </c>
    </row>
    <row r="269" spans="2:21" hidden="1" x14ac:dyDescent="0.25">
      <c r="B269" s="83">
        <v>256</v>
      </c>
      <c r="C269" s="65" t="s">
        <v>7</v>
      </c>
      <c r="D269" s="66" t="s">
        <v>214</v>
      </c>
      <c r="E269" s="67" t="s">
        <v>145</v>
      </c>
      <c r="F269" s="68" t="s">
        <v>216</v>
      </c>
      <c r="G269" s="89"/>
      <c r="H269" s="89"/>
      <c r="I269" s="93"/>
      <c r="J269" s="89"/>
      <c r="K269" s="89"/>
      <c r="L269" s="89"/>
      <c r="M269" s="89">
        <v>0</v>
      </c>
      <c r="N269" s="89"/>
      <c r="O269" s="89">
        <v>0</v>
      </c>
      <c r="Q269" s="89"/>
      <c r="R269" s="89">
        <f t="shared" si="116"/>
        <v>0</v>
      </c>
      <c r="S269" s="89">
        <f t="shared" si="117"/>
        <v>0</v>
      </c>
      <c r="T269" s="89">
        <f t="shared" si="118"/>
        <v>0</v>
      </c>
    </row>
    <row r="270" spans="2:21" hidden="1" x14ac:dyDescent="0.25">
      <c r="B270" s="83">
        <v>257</v>
      </c>
      <c r="C270" s="65" t="s">
        <v>7</v>
      </c>
      <c r="D270" s="66" t="s">
        <v>132</v>
      </c>
      <c r="E270" s="67" t="s">
        <v>145</v>
      </c>
      <c r="F270" s="68" t="s">
        <v>216</v>
      </c>
      <c r="G270" s="89"/>
      <c r="H270" s="89"/>
      <c r="I270" s="93"/>
      <c r="J270" s="89"/>
      <c r="K270" s="89"/>
      <c r="L270" s="89"/>
      <c r="M270" s="89">
        <v>0</v>
      </c>
      <c r="N270" s="89"/>
      <c r="O270" s="89">
        <v>0</v>
      </c>
      <c r="Q270" s="89"/>
      <c r="R270" s="89">
        <f t="shared" si="116"/>
        <v>0</v>
      </c>
      <c r="S270" s="89">
        <f t="shared" si="117"/>
        <v>0</v>
      </c>
      <c r="T270" s="89">
        <f t="shared" si="118"/>
        <v>0</v>
      </c>
    </row>
    <row r="271" spans="2:21" x14ac:dyDescent="0.25">
      <c r="B271" s="83">
        <v>258</v>
      </c>
      <c r="C271" s="65" t="s">
        <v>23</v>
      </c>
      <c r="D271" s="66" t="s">
        <v>162</v>
      </c>
      <c r="E271" s="67" t="s">
        <v>145</v>
      </c>
      <c r="F271" s="68" t="s">
        <v>216</v>
      </c>
      <c r="G271" s="89"/>
      <c r="H271" s="89"/>
      <c r="I271" s="93"/>
      <c r="J271" s="89"/>
      <c r="K271" s="89"/>
      <c r="L271" s="89"/>
      <c r="M271" s="89">
        <v>0</v>
      </c>
      <c r="N271" s="89"/>
      <c r="O271" s="89">
        <v>0</v>
      </c>
      <c r="P271" s="41">
        <f t="shared" ref="P271:P272" si="122">M271-N271</f>
        <v>0</v>
      </c>
      <c r="Q271" s="89"/>
      <c r="R271" s="89">
        <f t="shared" si="116"/>
        <v>0</v>
      </c>
      <c r="S271" s="89">
        <f t="shared" si="117"/>
        <v>0</v>
      </c>
      <c r="T271" s="89">
        <f t="shared" si="118"/>
        <v>0</v>
      </c>
    </row>
    <row r="272" spans="2:21" x14ac:dyDescent="0.25">
      <c r="B272" s="83">
        <v>259</v>
      </c>
      <c r="C272" s="59" t="s">
        <v>23</v>
      </c>
      <c r="D272" s="61" t="s">
        <v>215</v>
      </c>
      <c r="E272" s="55" t="s">
        <v>145</v>
      </c>
      <c r="F272" s="57" t="s">
        <v>218</v>
      </c>
      <c r="G272" s="88"/>
      <c r="H272" s="88"/>
      <c r="I272" s="92"/>
      <c r="J272" s="88"/>
      <c r="K272" s="88">
        <v>1835</v>
      </c>
      <c r="L272" s="88"/>
      <c r="M272" s="88">
        <f t="shared" ref="M272:M274" si="123">SUM(K272+L272)</f>
        <v>1835</v>
      </c>
      <c r="N272" s="88"/>
      <c r="O272" s="88">
        <v>1835</v>
      </c>
      <c r="P272" s="41">
        <f t="shared" si="122"/>
        <v>1835</v>
      </c>
      <c r="Q272" s="88">
        <v>367</v>
      </c>
      <c r="R272" s="88">
        <f t="shared" si="116"/>
        <v>673445</v>
      </c>
      <c r="S272" s="88">
        <f t="shared" si="117"/>
        <v>0</v>
      </c>
      <c r="T272" s="88">
        <f t="shared" si="118"/>
        <v>673445</v>
      </c>
      <c r="U272" s="54" t="s">
        <v>727</v>
      </c>
    </row>
    <row r="273" spans="2:21" hidden="1" x14ac:dyDescent="0.25">
      <c r="B273" s="83">
        <v>260</v>
      </c>
      <c r="C273" s="59" t="s">
        <v>7</v>
      </c>
      <c r="D273" s="61" t="s">
        <v>132</v>
      </c>
      <c r="E273" s="55" t="s">
        <v>145</v>
      </c>
      <c r="F273" s="57" t="s">
        <v>218</v>
      </c>
      <c r="G273" s="88"/>
      <c r="H273" s="88"/>
      <c r="I273" s="92"/>
      <c r="J273" s="88"/>
      <c r="K273" s="88"/>
      <c r="L273" s="88"/>
      <c r="M273" s="88">
        <f t="shared" si="123"/>
        <v>0</v>
      </c>
      <c r="N273" s="88"/>
      <c r="O273" s="88">
        <v>0</v>
      </c>
      <c r="Q273" s="88">
        <v>681</v>
      </c>
      <c r="R273" s="88">
        <f t="shared" si="116"/>
        <v>0</v>
      </c>
      <c r="S273" s="88">
        <f t="shared" si="117"/>
        <v>0</v>
      </c>
      <c r="T273" s="88">
        <f t="shared" si="118"/>
        <v>0</v>
      </c>
    </row>
    <row r="274" spans="2:21" x14ac:dyDescent="0.25">
      <c r="B274" s="83">
        <v>261</v>
      </c>
      <c r="C274" s="59" t="s">
        <v>23</v>
      </c>
      <c r="D274" s="61" t="s">
        <v>37</v>
      </c>
      <c r="E274" s="55" t="s">
        <v>145</v>
      </c>
      <c r="F274" s="57" t="s">
        <v>218</v>
      </c>
      <c r="G274" s="88"/>
      <c r="H274" s="88"/>
      <c r="I274" s="92"/>
      <c r="J274" s="88"/>
      <c r="K274" s="88">
        <v>3575</v>
      </c>
      <c r="L274" s="88"/>
      <c r="M274" s="88">
        <f t="shared" si="123"/>
        <v>3575</v>
      </c>
      <c r="N274" s="88"/>
      <c r="O274" s="88">
        <v>3575</v>
      </c>
      <c r="P274" s="41">
        <f t="shared" ref="P274:P279" si="124">M274-N274</f>
        <v>3575</v>
      </c>
      <c r="Q274" s="88">
        <v>715</v>
      </c>
      <c r="R274" s="88">
        <f t="shared" si="116"/>
        <v>2556125</v>
      </c>
      <c r="S274" s="88">
        <f t="shared" si="117"/>
        <v>0</v>
      </c>
      <c r="T274" s="88">
        <f t="shared" si="118"/>
        <v>2556125</v>
      </c>
      <c r="U274" s="54" t="s">
        <v>727</v>
      </c>
    </row>
    <row r="275" spans="2:21" x14ac:dyDescent="0.25">
      <c r="B275" s="83">
        <v>262</v>
      </c>
      <c r="C275" s="65" t="s">
        <v>23</v>
      </c>
      <c r="D275" s="66" t="s">
        <v>56</v>
      </c>
      <c r="E275" s="67" t="s">
        <v>145</v>
      </c>
      <c r="F275" s="68" t="s">
        <v>219</v>
      </c>
      <c r="G275" s="89"/>
      <c r="H275" s="89"/>
      <c r="I275" s="93"/>
      <c r="J275" s="89"/>
      <c r="K275" s="89"/>
      <c r="L275" s="89"/>
      <c r="M275" s="89">
        <v>0</v>
      </c>
      <c r="N275" s="89"/>
      <c r="O275" s="89">
        <v>0</v>
      </c>
      <c r="P275" s="41">
        <f t="shared" si="124"/>
        <v>0</v>
      </c>
      <c r="Q275" s="89"/>
      <c r="R275" s="89">
        <f t="shared" si="116"/>
        <v>0</v>
      </c>
      <c r="S275" s="89">
        <f t="shared" si="117"/>
        <v>0</v>
      </c>
      <c r="T275" s="89">
        <f t="shared" si="118"/>
        <v>0</v>
      </c>
    </row>
    <row r="276" spans="2:21" x14ac:dyDescent="0.25">
      <c r="B276" s="83">
        <v>263</v>
      </c>
      <c r="C276" s="59" t="s">
        <v>23</v>
      </c>
      <c r="D276" s="61" t="s">
        <v>203</v>
      </c>
      <c r="E276" s="55" t="s">
        <v>145</v>
      </c>
      <c r="F276" s="57" t="s">
        <v>649</v>
      </c>
      <c r="G276" s="88"/>
      <c r="H276" s="88"/>
      <c r="I276" s="92"/>
      <c r="J276" s="88"/>
      <c r="K276" s="88"/>
      <c r="L276" s="88"/>
      <c r="M276" s="88">
        <f t="shared" ref="M276:M280" si="125">SUM(K276+L276)</f>
        <v>0</v>
      </c>
      <c r="N276" s="88"/>
      <c r="O276" s="88">
        <v>970</v>
      </c>
      <c r="P276" s="41">
        <f t="shared" si="124"/>
        <v>0</v>
      </c>
      <c r="Q276" s="88">
        <v>194</v>
      </c>
      <c r="R276" s="88">
        <f t="shared" si="116"/>
        <v>0</v>
      </c>
      <c r="S276" s="88">
        <f t="shared" si="117"/>
        <v>0</v>
      </c>
      <c r="T276" s="88">
        <f t="shared" si="118"/>
        <v>188180</v>
      </c>
      <c r="U276" s="54" t="s">
        <v>712</v>
      </c>
    </row>
    <row r="277" spans="2:21" x14ac:dyDescent="0.25">
      <c r="B277" s="83">
        <v>264</v>
      </c>
      <c r="C277" s="59" t="s">
        <v>23</v>
      </c>
      <c r="D277" s="61" t="s">
        <v>203</v>
      </c>
      <c r="E277" s="55" t="s">
        <v>145</v>
      </c>
      <c r="F277" s="57" t="s">
        <v>219</v>
      </c>
      <c r="G277" s="88"/>
      <c r="H277" s="88"/>
      <c r="I277" s="92"/>
      <c r="J277" s="88"/>
      <c r="K277" s="88">
        <v>970</v>
      </c>
      <c r="L277" s="88"/>
      <c r="M277" s="88">
        <f t="shared" si="125"/>
        <v>970</v>
      </c>
      <c r="N277" s="88"/>
      <c r="O277" s="88">
        <v>0</v>
      </c>
      <c r="P277" s="41">
        <f t="shared" si="124"/>
        <v>970</v>
      </c>
      <c r="Q277" s="88">
        <v>194</v>
      </c>
      <c r="R277" s="88">
        <f t="shared" si="116"/>
        <v>188180</v>
      </c>
      <c r="S277" s="88">
        <f t="shared" si="117"/>
        <v>0</v>
      </c>
      <c r="T277" s="88">
        <f t="shared" si="118"/>
        <v>0</v>
      </c>
      <c r="U277" s="54" t="s">
        <v>729</v>
      </c>
    </row>
    <row r="278" spans="2:21" x14ac:dyDescent="0.25">
      <c r="B278" s="83">
        <v>265</v>
      </c>
      <c r="C278" s="59" t="s">
        <v>23</v>
      </c>
      <c r="D278" s="61" t="s">
        <v>66</v>
      </c>
      <c r="E278" s="55" t="s">
        <v>145</v>
      </c>
      <c r="F278" s="57" t="s">
        <v>230</v>
      </c>
      <c r="G278" s="88"/>
      <c r="H278" s="88"/>
      <c r="I278" s="92"/>
      <c r="J278" s="88"/>
      <c r="K278" s="88">
        <v>1000</v>
      </c>
      <c r="L278" s="88"/>
      <c r="M278" s="88">
        <f t="shared" si="125"/>
        <v>1000</v>
      </c>
      <c r="N278" s="88"/>
      <c r="O278" s="88">
        <v>26000</v>
      </c>
      <c r="P278" s="41">
        <f t="shared" si="124"/>
        <v>1000</v>
      </c>
      <c r="Q278" s="88">
        <v>200</v>
      </c>
      <c r="R278" s="88">
        <f t="shared" si="116"/>
        <v>200000</v>
      </c>
      <c r="S278" s="88">
        <f t="shared" si="117"/>
        <v>0</v>
      </c>
      <c r="T278" s="88">
        <f t="shared" si="118"/>
        <v>5200000</v>
      </c>
      <c r="U278" s="54" t="s">
        <v>727</v>
      </c>
    </row>
    <row r="279" spans="2:21" x14ac:dyDescent="0.25">
      <c r="B279" s="83">
        <v>266</v>
      </c>
      <c r="C279" s="59" t="s">
        <v>23</v>
      </c>
      <c r="D279" s="61" t="s">
        <v>66</v>
      </c>
      <c r="E279" s="55" t="s">
        <v>145</v>
      </c>
      <c r="F279" s="57" t="s">
        <v>219</v>
      </c>
      <c r="G279" s="88"/>
      <c r="H279" s="88"/>
      <c r="I279" s="92"/>
      <c r="J279" s="88"/>
      <c r="K279" s="88"/>
      <c r="L279" s="88"/>
      <c r="M279" s="88">
        <f t="shared" si="125"/>
        <v>0</v>
      </c>
      <c r="N279" s="88"/>
      <c r="O279" s="88">
        <v>0</v>
      </c>
      <c r="P279" s="41">
        <f t="shared" si="124"/>
        <v>0</v>
      </c>
      <c r="Q279" s="88">
        <v>200</v>
      </c>
      <c r="R279" s="88">
        <f t="shared" si="116"/>
        <v>0</v>
      </c>
      <c r="S279" s="88">
        <f t="shared" si="117"/>
        <v>0</v>
      </c>
      <c r="T279" s="88">
        <f t="shared" si="118"/>
        <v>0</v>
      </c>
      <c r="U279" s="54" t="s">
        <v>729</v>
      </c>
    </row>
    <row r="280" spans="2:21" hidden="1" x14ac:dyDescent="0.25">
      <c r="B280" s="83">
        <v>267</v>
      </c>
      <c r="C280" s="59" t="s">
        <v>7</v>
      </c>
      <c r="D280" s="61" t="s">
        <v>35</v>
      </c>
      <c r="E280" s="55" t="s">
        <v>145</v>
      </c>
      <c r="F280" s="57" t="s">
        <v>219</v>
      </c>
      <c r="G280" s="88"/>
      <c r="H280" s="88"/>
      <c r="I280" s="92"/>
      <c r="J280" s="88"/>
      <c r="K280" s="88">
        <v>1140</v>
      </c>
      <c r="L280" s="88"/>
      <c r="M280" s="88">
        <f t="shared" si="125"/>
        <v>1140</v>
      </c>
      <c r="N280" s="88"/>
      <c r="O280" s="88">
        <v>0</v>
      </c>
      <c r="Q280" s="88">
        <v>228</v>
      </c>
      <c r="R280" s="88">
        <f t="shared" si="116"/>
        <v>259920</v>
      </c>
      <c r="S280" s="88">
        <f t="shared" si="117"/>
        <v>0</v>
      </c>
      <c r="T280" s="88">
        <f t="shared" si="118"/>
        <v>0</v>
      </c>
    </row>
    <row r="281" spans="2:21" x14ac:dyDescent="0.25">
      <c r="B281" s="83">
        <v>268</v>
      </c>
      <c r="C281" s="65" t="s">
        <v>23</v>
      </c>
      <c r="D281" s="66" t="s">
        <v>157</v>
      </c>
      <c r="E281" s="67" t="s">
        <v>145</v>
      </c>
      <c r="F281" s="68" t="s">
        <v>219</v>
      </c>
      <c r="G281" s="89"/>
      <c r="H281" s="89"/>
      <c r="I281" s="93"/>
      <c r="J281" s="89"/>
      <c r="K281" s="89"/>
      <c r="L281" s="89"/>
      <c r="M281" s="89">
        <v>0</v>
      </c>
      <c r="N281" s="89"/>
      <c r="O281" s="89">
        <v>0</v>
      </c>
      <c r="P281" s="41">
        <f t="shared" ref="P281:P282" si="126">M281-N281</f>
        <v>0</v>
      </c>
      <c r="Q281" s="89"/>
      <c r="R281" s="89">
        <f t="shared" si="116"/>
        <v>0</v>
      </c>
      <c r="S281" s="89">
        <f t="shared" si="117"/>
        <v>0</v>
      </c>
      <c r="T281" s="89">
        <f t="shared" si="118"/>
        <v>0</v>
      </c>
    </row>
    <row r="282" spans="2:21" x14ac:dyDescent="0.25">
      <c r="B282" s="83">
        <v>269</v>
      </c>
      <c r="C282" s="59" t="s">
        <v>23</v>
      </c>
      <c r="D282" s="61" t="s">
        <v>75</v>
      </c>
      <c r="E282" s="55" t="s">
        <v>145</v>
      </c>
      <c r="F282" s="57" t="s">
        <v>219</v>
      </c>
      <c r="G282" s="88"/>
      <c r="H282" s="88"/>
      <c r="I282" s="92"/>
      <c r="J282" s="88"/>
      <c r="K282" s="88"/>
      <c r="L282" s="88"/>
      <c r="M282" s="88">
        <f t="shared" ref="M282:M285" si="127">SUM(K282+L282)</f>
        <v>0</v>
      </c>
      <c r="N282" s="88"/>
      <c r="O282" s="88">
        <v>0</v>
      </c>
      <c r="P282" s="41">
        <f t="shared" si="126"/>
        <v>0</v>
      </c>
      <c r="Q282" s="88">
        <v>180</v>
      </c>
      <c r="R282" s="88">
        <f t="shared" si="116"/>
        <v>0</v>
      </c>
      <c r="S282" s="88">
        <f t="shared" si="117"/>
        <v>0</v>
      </c>
      <c r="T282" s="88">
        <f t="shared" si="118"/>
        <v>0</v>
      </c>
      <c r="U282" s="54" t="s">
        <v>729</v>
      </c>
    </row>
    <row r="283" spans="2:21" hidden="1" x14ac:dyDescent="0.25">
      <c r="B283" s="83">
        <v>270</v>
      </c>
      <c r="C283" s="59" t="s">
        <v>7</v>
      </c>
      <c r="D283" s="61" t="s">
        <v>126</v>
      </c>
      <c r="E283" s="55" t="s">
        <v>145</v>
      </c>
      <c r="F283" s="57" t="s">
        <v>219</v>
      </c>
      <c r="G283" s="88"/>
      <c r="H283" s="88"/>
      <c r="I283" s="92"/>
      <c r="J283" s="88"/>
      <c r="K283" s="88">
        <v>19920</v>
      </c>
      <c r="L283" s="88"/>
      <c r="M283" s="88">
        <f t="shared" si="127"/>
        <v>19920</v>
      </c>
      <c r="N283" s="88"/>
      <c r="O283" s="88">
        <v>0</v>
      </c>
      <c r="Q283" s="88">
        <v>188</v>
      </c>
      <c r="R283" s="88">
        <f t="shared" si="116"/>
        <v>3744960</v>
      </c>
      <c r="S283" s="88">
        <f t="shared" si="117"/>
        <v>0</v>
      </c>
      <c r="T283" s="88">
        <f t="shared" si="118"/>
        <v>0</v>
      </c>
    </row>
    <row r="284" spans="2:21" hidden="1" x14ac:dyDescent="0.25">
      <c r="B284" s="83">
        <v>271</v>
      </c>
      <c r="C284" s="59" t="s">
        <v>7</v>
      </c>
      <c r="D284" s="61" t="s">
        <v>8</v>
      </c>
      <c r="E284" s="55" t="s">
        <v>145</v>
      </c>
      <c r="F284" s="57" t="s">
        <v>219</v>
      </c>
      <c r="G284" s="88"/>
      <c r="H284" s="88"/>
      <c r="I284" s="92"/>
      <c r="J284" s="88"/>
      <c r="K284" s="88">
        <v>1880</v>
      </c>
      <c r="L284" s="88"/>
      <c r="M284" s="88">
        <f t="shared" si="127"/>
        <v>1880</v>
      </c>
      <c r="N284" s="88"/>
      <c r="O284" s="88">
        <v>0</v>
      </c>
      <c r="Q284" s="88">
        <v>188</v>
      </c>
      <c r="R284" s="88">
        <f t="shared" si="116"/>
        <v>353440</v>
      </c>
      <c r="S284" s="88">
        <f t="shared" si="117"/>
        <v>0</v>
      </c>
      <c r="T284" s="88">
        <f t="shared" si="118"/>
        <v>0</v>
      </c>
    </row>
    <row r="285" spans="2:21" hidden="1" x14ac:dyDescent="0.25">
      <c r="B285" s="83">
        <v>272</v>
      </c>
      <c r="C285" s="59" t="s">
        <v>7</v>
      </c>
      <c r="D285" s="61" t="s">
        <v>22</v>
      </c>
      <c r="E285" s="55" t="s">
        <v>145</v>
      </c>
      <c r="F285" s="57" t="s">
        <v>219</v>
      </c>
      <c r="G285" s="88"/>
      <c r="H285" s="88"/>
      <c r="I285" s="92"/>
      <c r="J285" s="88"/>
      <c r="K285" s="88"/>
      <c r="L285" s="88"/>
      <c r="M285" s="88">
        <f t="shared" si="127"/>
        <v>0</v>
      </c>
      <c r="N285" s="88"/>
      <c r="O285" s="88">
        <v>0</v>
      </c>
      <c r="Q285" s="88">
        <v>188</v>
      </c>
      <c r="R285" s="88">
        <f t="shared" si="116"/>
        <v>0</v>
      </c>
      <c r="S285" s="88">
        <f t="shared" si="117"/>
        <v>0</v>
      </c>
      <c r="T285" s="88">
        <f t="shared" si="118"/>
        <v>0</v>
      </c>
    </row>
    <row r="286" spans="2:21" x14ac:dyDescent="0.25">
      <c r="B286" s="83">
        <v>273</v>
      </c>
      <c r="C286" s="65" t="s">
        <v>23</v>
      </c>
      <c r="D286" s="73" t="s">
        <v>138</v>
      </c>
      <c r="E286" s="67" t="s">
        <v>145</v>
      </c>
      <c r="F286" s="68" t="s">
        <v>219</v>
      </c>
      <c r="G286" s="89"/>
      <c r="H286" s="89"/>
      <c r="I286" s="93"/>
      <c r="J286" s="89"/>
      <c r="K286" s="89"/>
      <c r="L286" s="89"/>
      <c r="M286" s="89">
        <v>0</v>
      </c>
      <c r="N286" s="89"/>
      <c r="O286" s="89">
        <v>0</v>
      </c>
      <c r="P286" s="41">
        <f>M286-N286</f>
        <v>0</v>
      </c>
      <c r="Q286" s="89"/>
      <c r="R286" s="89">
        <f t="shared" si="116"/>
        <v>0</v>
      </c>
      <c r="S286" s="89">
        <f t="shared" si="117"/>
        <v>0</v>
      </c>
      <c r="T286" s="89">
        <f t="shared" si="118"/>
        <v>0</v>
      </c>
    </row>
    <row r="287" spans="2:21" hidden="1" x14ac:dyDescent="0.25">
      <c r="B287" s="83">
        <v>274</v>
      </c>
      <c r="C287" s="59" t="s">
        <v>7</v>
      </c>
      <c r="D287" s="61" t="s">
        <v>221</v>
      </c>
      <c r="E287" s="55" t="s">
        <v>145</v>
      </c>
      <c r="F287" s="57" t="s">
        <v>219</v>
      </c>
      <c r="G287" s="88"/>
      <c r="H287" s="88"/>
      <c r="I287" s="92"/>
      <c r="J287" s="88"/>
      <c r="K287" s="88"/>
      <c r="L287" s="88"/>
      <c r="M287" s="88">
        <f t="shared" ref="M287" si="128">SUM(K287+L287)</f>
        <v>0</v>
      </c>
      <c r="N287" s="88"/>
      <c r="O287" s="88">
        <v>0</v>
      </c>
      <c r="Q287" s="88">
        <v>189</v>
      </c>
      <c r="R287" s="88">
        <f t="shared" si="116"/>
        <v>0</v>
      </c>
      <c r="S287" s="88">
        <f t="shared" si="117"/>
        <v>0</v>
      </c>
      <c r="T287" s="88">
        <f t="shared" si="118"/>
        <v>0</v>
      </c>
    </row>
    <row r="288" spans="2:21" hidden="1" x14ac:dyDescent="0.25">
      <c r="B288" s="83">
        <v>275</v>
      </c>
      <c r="C288" s="65" t="s">
        <v>7</v>
      </c>
      <c r="D288" s="66" t="s">
        <v>38</v>
      </c>
      <c r="E288" s="67" t="s">
        <v>145</v>
      </c>
      <c r="F288" s="68" t="s">
        <v>219</v>
      </c>
      <c r="G288" s="89"/>
      <c r="H288" s="89"/>
      <c r="I288" s="93"/>
      <c r="J288" s="89"/>
      <c r="K288" s="89"/>
      <c r="L288" s="89"/>
      <c r="M288" s="89">
        <v>0</v>
      </c>
      <c r="N288" s="89"/>
      <c r="O288" s="89">
        <v>0</v>
      </c>
      <c r="Q288" s="89"/>
      <c r="R288" s="89">
        <f t="shared" si="116"/>
        <v>0</v>
      </c>
      <c r="S288" s="89">
        <f t="shared" si="117"/>
        <v>0</v>
      </c>
      <c r="T288" s="89">
        <f t="shared" si="118"/>
        <v>0</v>
      </c>
    </row>
    <row r="289" spans="2:21" hidden="1" x14ac:dyDescent="0.25">
      <c r="B289" s="83">
        <v>276</v>
      </c>
      <c r="C289" s="65" t="s">
        <v>7</v>
      </c>
      <c r="D289" s="66" t="s">
        <v>222</v>
      </c>
      <c r="E289" s="67" t="s">
        <v>145</v>
      </c>
      <c r="F289" s="68" t="s">
        <v>219</v>
      </c>
      <c r="G289" s="89"/>
      <c r="H289" s="89"/>
      <c r="I289" s="93"/>
      <c r="J289" s="89"/>
      <c r="K289" s="89"/>
      <c r="L289" s="89"/>
      <c r="M289" s="89">
        <v>0</v>
      </c>
      <c r="N289" s="89"/>
      <c r="O289" s="89">
        <v>0</v>
      </c>
      <c r="Q289" s="89"/>
      <c r="R289" s="89">
        <f t="shared" si="116"/>
        <v>0</v>
      </c>
      <c r="S289" s="89">
        <f t="shared" si="117"/>
        <v>0</v>
      </c>
      <c r="T289" s="89">
        <f t="shared" si="118"/>
        <v>0</v>
      </c>
    </row>
    <row r="290" spans="2:21" x14ac:dyDescent="0.25">
      <c r="B290" s="83">
        <v>277</v>
      </c>
      <c r="C290" s="65" t="s">
        <v>23</v>
      </c>
      <c r="D290" s="66" t="s">
        <v>223</v>
      </c>
      <c r="E290" s="67" t="s">
        <v>145</v>
      </c>
      <c r="F290" s="68" t="s">
        <v>219</v>
      </c>
      <c r="G290" s="89"/>
      <c r="H290" s="89"/>
      <c r="I290" s="93"/>
      <c r="J290" s="89"/>
      <c r="K290" s="89"/>
      <c r="L290" s="89"/>
      <c r="M290" s="89">
        <v>0</v>
      </c>
      <c r="N290" s="89"/>
      <c r="O290" s="89">
        <v>0</v>
      </c>
      <c r="P290" s="41">
        <f>M290-N290</f>
        <v>0</v>
      </c>
      <c r="Q290" s="89"/>
      <c r="R290" s="89">
        <f t="shared" si="116"/>
        <v>0</v>
      </c>
      <c r="S290" s="89">
        <f t="shared" si="117"/>
        <v>0</v>
      </c>
      <c r="T290" s="89">
        <f t="shared" si="118"/>
        <v>0</v>
      </c>
    </row>
    <row r="291" spans="2:21" hidden="1" x14ac:dyDescent="0.25">
      <c r="B291" s="83">
        <v>278</v>
      </c>
      <c r="C291" s="59" t="s">
        <v>7</v>
      </c>
      <c r="D291" s="61" t="s">
        <v>90</v>
      </c>
      <c r="E291" s="55" t="s">
        <v>145</v>
      </c>
      <c r="F291" s="57" t="s">
        <v>219</v>
      </c>
      <c r="G291" s="88"/>
      <c r="H291" s="88"/>
      <c r="I291" s="92"/>
      <c r="J291" s="88"/>
      <c r="K291" s="88"/>
      <c r="L291" s="88"/>
      <c r="M291" s="88">
        <f t="shared" ref="M291" si="129">SUM(K291+L291)</f>
        <v>0</v>
      </c>
      <c r="N291" s="88"/>
      <c r="O291" s="88">
        <v>0</v>
      </c>
      <c r="Q291" s="88">
        <v>1485</v>
      </c>
      <c r="R291" s="88">
        <f t="shared" si="116"/>
        <v>0</v>
      </c>
      <c r="S291" s="88">
        <f t="shared" si="117"/>
        <v>0</v>
      </c>
      <c r="T291" s="88">
        <f t="shared" si="118"/>
        <v>0</v>
      </c>
    </row>
    <row r="292" spans="2:21" x14ac:dyDescent="0.25">
      <c r="B292" s="83">
        <v>279</v>
      </c>
      <c r="C292" s="65" t="s">
        <v>69</v>
      </c>
      <c r="D292" s="66" t="s">
        <v>83</v>
      </c>
      <c r="E292" s="67" t="s">
        <v>145</v>
      </c>
      <c r="F292" s="68" t="s">
        <v>219</v>
      </c>
      <c r="G292" s="89"/>
      <c r="H292" s="89"/>
      <c r="I292" s="93"/>
      <c r="J292" s="89"/>
      <c r="K292" s="89"/>
      <c r="L292" s="89"/>
      <c r="M292" s="89">
        <v>0</v>
      </c>
      <c r="N292" s="89"/>
      <c r="O292" s="89">
        <v>0</v>
      </c>
      <c r="Q292" s="89"/>
      <c r="R292" s="89">
        <f t="shared" si="116"/>
        <v>0</v>
      </c>
      <c r="S292" s="89">
        <f t="shared" si="117"/>
        <v>0</v>
      </c>
      <c r="T292" s="89">
        <f t="shared" si="118"/>
        <v>0</v>
      </c>
    </row>
    <row r="293" spans="2:21" x14ac:dyDescent="0.25">
      <c r="B293" s="83">
        <v>280</v>
      </c>
      <c r="C293" s="59" t="s">
        <v>23</v>
      </c>
      <c r="D293" s="61" t="s">
        <v>224</v>
      </c>
      <c r="E293" s="55" t="s">
        <v>145</v>
      </c>
      <c r="F293" s="57" t="s">
        <v>219</v>
      </c>
      <c r="G293" s="88"/>
      <c r="H293" s="88"/>
      <c r="I293" s="92"/>
      <c r="J293" s="88"/>
      <c r="K293" s="88"/>
      <c r="L293" s="88"/>
      <c r="M293" s="88">
        <f t="shared" ref="M293" si="130">SUM(K293+L293)</f>
        <v>0</v>
      </c>
      <c r="N293" s="88"/>
      <c r="O293" s="88">
        <v>0</v>
      </c>
      <c r="P293" s="41">
        <f t="shared" ref="P293:P294" si="131">M293-N293</f>
        <v>0</v>
      </c>
      <c r="Q293" s="88">
        <v>200</v>
      </c>
      <c r="R293" s="88">
        <f t="shared" si="116"/>
        <v>0</v>
      </c>
      <c r="S293" s="88">
        <f t="shared" si="117"/>
        <v>0</v>
      </c>
      <c r="T293" s="88">
        <f t="shared" si="118"/>
        <v>0</v>
      </c>
      <c r="U293" s="54" t="s">
        <v>729</v>
      </c>
    </row>
    <row r="294" spans="2:21" x14ac:dyDescent="0.25">
      <c r="B294" s="83">
        <v>281</v>
      </c>
      <c r="C294" s="65" t="s">
        <v>23</v>
      </c>
      <c r="D294" s="66" t="s">
        <v>225</v>
      </c>
      <c r="E294" s="67" t="s">
        <v>145</v>
      </c>
      <c r="F294" s="68" t="s">
        <v>219</v>
      </c>
      <c r="G294" s="89"/>
      <c r="H294" s="89"/>
      <c r="I294" s="93"/>
      <c r="J294" s="89"/>
      <c r="K294" s="89"/>
      <c r="L294" s="89"/>
      <c r="M294" s="89">
        <v>0</v>
      </c>
      <c r="N294" s="89"/>
      <c r="O294" s="89">
        <v>0</v>
      </c>
      <c r="P294" s="41">
        <f t="shared" si="131"/>
        <v>0</v>
      </c>
      <c r="Q294" s="89"/>
      <c r="R294" s="89">
        <f t="shared" si="116"/>
        <v>0</v>
      </c>
      <c r="S294" s="89">
        <f t="shared" si="117"/>
        <v>0</v>
      </c>
      <c r="T294" s="89">
        <f t="shared" si="118"/>
        <v>0</v>
      </c>
    </row>
    <row r="295" spans="2:21" hidden="1" x14ac:dyDescent="0.25">
      <c r="B295" s="83">
        <v>282</v>
      </c>
      <c r="C295" s="65" t="s">
        <v>7</v>
      </c>
      <c r="D295" s="66" t="s">
        <v>209</v>
      </c>
      <c r="E295" s="67" t="s">
        <v>145</v>
      </c>
      <c r="F295" s="68" t="s">
        <v>219</v>
      </c>
      <c r="G295" s="89"/>
      <c r="H295" s="89"/>
      <c r="I295" s="93"/>
      <c r="J295" s="89"/>
      <c r="K295" s="89"/>
      <c r="L295" s="89"/>
      <c r="M295" s="89">
        <v>0</v>
      </c>
      <c r="N295" s="89"/>
      <c r="O295" s="89">
        <v>0</v>
      </c>
      <c r="Q295" s="89"/>
      <c r="R295" s="89">
        <f t="shared" si="116"/>
        <v>0</v>
      </c>
      <c r="S295" s="89">
        <f t="shared" si="117"/>
        <v>0</v>
      </c>
      <c r="T295" s="89">
        <f t="shared" si="118"/>
        <v>0</v>
      </c>
    </row>
    <row r="296" spans="2:21" x14ac:dyDescent="0.25">
      <c r="B296" s="83">
        <v>283</v>
      </c>
      <c r="C296" s="59" t="s">
        <v>23</v>
      </c>
      <c r="D296" s="61" t="s">
        <v>99</v>
      </c>
      <c r="E296" s="55" t="s">
        <v>145</v>
      </c>
      <c r="F296" s="57" t="s">
        <v>219</v>
      </c>
      <c r="G296" s="88"/>
      <c r="H296" s="88"/>
      <c r="I296" s="92"/>
      <c r="J296" s="88"/>
      <c r="K296" s="88">
        <f>17200+17200</f>
        <v>34400</v>
      </c>
      <c r="L296" s="88"/>
      <c r="M296" s="88">
        <f t="shared" ref="M296:M299" si="132">SUM(K296+L296)</f>
        <v>34400</v>
      </c>
      <c r="N296" s="88"/>
      <c r="O296" s="88">
        <v>34400</v>
      </c>
      <c r="P296" s="41">
        <f>M296-N296</f>
        <v>34400</v>
      </c>
      <c r="Q296" s="88">
        <v>172</v>
      </c>
      <c r="R296" s="88">
        <f t="shared" si="116"/>
        <v>5916800</v>
      </c>
      <c r="S296" s="88">
        <f t="shared" si="117"/>
        <v>0</v>
      </c>
      <c r="T296" s="88">
        <f t="shared" si="118"/>
        <v>5916800</v>
      </c>
      <c r="U296" s="54" t="s">
        <v>729</v>
      </c>
    </row>
    <row r="297" spans="2:21" hidden="1" x14ac:dyDescent="0.25">
      <c r="B297" s="83">
        <v>284</v>
      </c>
      <c r="C297" s="59" t="s">
        <v>7</v>
      </c>
      <c r="D297" s="61" t="s">
        <v>214</v>
      </c>
      <c r="E297" s="55" t="s">
        <v>145</v>
      </c>
      <c r="F297" s="57" t="s">
        <v>219</v>
      </c>
      <c r="G297" s="88"/>
      <c r="H297" s="88"/>
      <c r="I297" s="92"/>
      <c r="J297" s="88"/>
      <c r="K297" s="88">
        <v>1055</v>
      </c>
      <c r="L297" s="88"/>
      <c r="M297" s="88">
        <f t="shared" si="132"/>
        <v>1055</v>
      </c>
      <c r="N297" s="88"/>
      <c r="O297" s="88">
        <v>0</v>
      </c>
      <c r="Q297" s="88">
        <v>211</v>
      </c>
      <c r="R297" s="88">
        <f t="shared" si="116"/>
        <v>222605</v>
      </c>
      <c r="S297" s="88">
        <f t="shared" si="117"/>
        <v>0</v>
      </c>
      <c r="T297" s="88">
        <f t="shared" si="118"/>
        <v>0</v>
      </c>
    </row>
    <row r="298" spans="2:21" x14ac:dyDescent="0.25">
      <c r="B298" s="83">
        <v>285</v>
      </c>
      <c r="C298" s="59" t="s">
        <v>23</v>
      </c>
      <c r="D298" s="61" t="s">
        <v>226</v>
      </c>
      <c r="E298" s="55" t="s">
        <v>145</v>
      </c>
      <c r="F298" s="57" t="s">
        <v>219</v>
      </c>
      <c r="G298" s="88"/>
      <c r="H298" s="88"/>
      <c r="I298" s="92"/>
      <c r="J298" s="88"/>
      <c r="K298" s="88">
        <v>1140</v>
      </c>
      <c r="L298" s="88"/>
      <c r="M298" s="88">
        <f t="shared" si="132"/>
        <v>1140</v>
      </c>
      <c r="N298" s="88"/>
      <c r="O298" s="88">
        <v>0</v>
      </c>
      <c r="P298" s="41">
        <f t="shared" ref="P298:P300" si="133">M298-N298</f>
        <v>1140</v>
      </c>
      <c r="Q298" s="88">
        <v>228</v>
      </c>
      <c r="R298" s="88">
        <f t="shared" si="116"/>
        <v>259920</v>
      </c>
      <c r="S298" s="88">
        <f t="shared" si="117"/>
        <v>0</v>
      </c>
      <c r="T298" s="88">
        <f t="shared" si="118"/>
        <v>0</v>
      </c>
      <c r="U298" s="54" t="s">
        <v>729</v>
      </c>
    </row>
    <row r="299" spans="2:21" x14ac:dyDescent="0.25">
      <c r="B299" s="83">
        <v>286</v>
      </c>
      <c r="C299" s="59" t="s">
        <v>23</v>
      </c>
      <c r="D299" s="61" t="s">
        <v>227</v>
      </c>
      <c r="E299" s="55" t="s">
        <v>145</v>
      </c>
      <c r="F299" s="57" t="s">
        <v>219</v>
      </c>
      <c r="G299" s="88"/>
      <c r="H299" s="88"/>
      <c r="I299" s="92"/>
      <c r="J299" s="88"/>
      <c r="K299" s="88"/>
      <c r="L299" s="88"/>
      <c r="M299" s="88">
        <f t="shared" si="132"/>
        <v>0</v>
      </c>
      <c r="N299" s="88"/>
      <c r="O299" s="88">
        <v>0</v>
      </c>
      <c r="P299" s="41">
        <f t="shared" si="133"/>
        <v>0</v>
      </c>
      <c r="Q299" s="88">
        <v>180</v>
      </c>
      <c r="R299" s="88">
        <f t="shared" si="116"/>
        <v>0</v>
      </c>
      <c r="S299" s="88">
        <f t="shared" si="117"/>
        <v>0</v>
      </c>
      <c r="T299" s="88">
        <f t="shared" si="118"/>
        <v>0</v>
      </c>
      <c r="U299" s="54" t="s">
        <v>729</v>
      </c>
    </row>
    <row r="300" spans="2:21" x14ac:dyDescent="0.25">
      <c r="B300" s="83">
        <v>287</v>
      </c>
      <c r="C300" s="65" t="s">
        <v>23</v>
      </c>
      <c r="D300" s="66" t="s">
        <v>228</v>
      </c>
      <c r="E300" s="67" t="s">
        <v>145</v>
      </c>
      <c r="F300" s="68" t="s">
        <v>219</v>
      </c>
      <c r="G300" s="89"/>
      <c r="H300" s="89"/>
      <c r="I300" s="93"/>
      <c r="J300" s="89"/>
      <c r="K300" s="89"/>
      <c r="L300" s="89"/>
      <c r="M300" s="89">
        <v>0</v>
      </c>
      <c r="N300" s="89"/>
      <c r="O300" s="89">
        <v>0</v>
      </c>
      <c r="P300" s="41">
        <f t="shared" si="133"/>
        <v>0</v>
      </c>
      <c r="Q300" s="89"/>
      <c r="R300" s="89">
        <f t="shared" si="116"/>
        <v>0</v>
      </c>
      <c r="S300" s="89">
        <f t="shared" si="117"/>
        <v>0</v>
      </c>
      <c r="T300" s="89">
        <f t="shared" si="118"/>
        <v>0</v>
      </c>
    </row>
    <row r="301" spans="2:21" hidden="1" x14ac:dyDescent="0.25">
      <c r="B301" s="83">
        <v>288</v>
      </c>
      <c r="C301" s="65" t="s">
        <v>7</v>
      </c>
      <c r="D301" s="66" t="s">
        <v>132</v>
      </c>
      <c r="E301" s="67" t="s">
        <v>145</v>
      </c>
      <c r="F301" s="68" t="s">
        <v>219</v>
      </c>
      <c r="G301" s="89"/>
      <c r="H301" s="89"/>
      <c r="I301" s="93"/>
      <c r="J301" s="89"/>
      <c r="K301" s="89"/>
      <c r="L301" s="89"/>
      <c r="M301" s="89">
        <v>0</v>
      </c>
      <c r="N301" s="89"/>
      <c r="O301" s="89">
        <v>0</v>
      </c>
      <c r="Q301" s="89"/>
      <c r="R301" s="89">
        <f t="shared" si="116"/>
        <v>0</v>
      </c>
      <c r="S301" s="89">
        <f t="shared" si="117"/>
        <v>0</v>
      </c>
      <c r="T301" s="89">
        <f t="shared" si="118"/>
        <v>0</v>
      </c>
    </row>
    <row r="302" spans="2:21" hidden="1" x14ac:dyDescent="0.25">
      <c r="B302" s="83">
        <v>289</v>
      </c>
      <c r="C302" s="59" t="s">
        <v>7</v>
      </c>
      <c r="D302" s="61" t="s">
        <v>65</v>
      </c>
      <c r="E302" s="55" t="s">
        <v>145</v>
      </c>
      <c r="F302" s="57" t="s">
        <v>219</v>
      </c>
      <c r="G302" s="88"/>
      <c r="H302" s="88"/>
      <c r="I302" s="92"/>
      <c r="J302" s="88"/>
      <c r="K302" s="88">
        <v>19600</v>
      </c>
      <c r="L302" s="88"/>
      <c r="M302" s="88">
        <f t="shared" ref="M302:M304" si="134">SUM(K302+L302)</f>
        <v>19600</v>
      </c>
      <c r="N302" s="88"/>
      <c r="O302" s="88">
        <v>0</v>
      </c>
      <c r="Q302" s="88">
        <v>196</v>
      </c>
      <c r="R302" s="88">
        <f t="shared" si="116"/>
        <v>3841600</v>
      </c>
      <c r="S302" s="88">
        <f t="shared" si="117"/>
        <v>0</v>
      </c>
      <c r="T302" s="88">
        <f t="shared" si="118"/>
        <v>0</v>
      </c>
    </row>
    <row r="303" spans="2:21" x14ac:dyDescent="0.25">
      <c r="B303" s="83">
        <v>290</v>
      </c>
      <c r="C303" s="59" t="s">
        <v>23</v>
      </c>
      <c r="D303" s="61" t="s">
        <v>212</v>
      </c>
      <c r="E303" s="55" t="s">
        <v>145</v>
      </c>
      <c r="F303" s="57" t="s">
        <v>219</v>
      </c>
      <c r="G303" s="88"/>
      <c r="H303" s="88"/>
      <c r="I303" s="92"/>
      <c r="J303" s="88"/>
      <c r="K303" s="88">
        <v>1035</v>
      </c>
      <c r="L303" s="88"/>
      <c r="M303" s="88">
        <f t="shared" si="134"/>
        <v>1035</v>
      </c>
      <c r="N303" s="88"/>
      <c r="O303" s="88">
        <v>0</v>
      </c>
      <c r="P303" s="41">
        <f t="shared" ref="P303:P305" si="135">M303-N303</f>
        <v>1035</v>
      </c>
      <c r="Q303" s="88">
        <v>207</v>
      </c>
      <c r="R303" s="88">
        <f t="shared" si="116"/>
        <v>214245</v>
      </c>
      <c r="S303" s="88">
        <f t="shared" si="117"/>
        <v>0</v>
      </c>
      <c r="T303" s="88">
        <f t="shared" si="118"/>
        <v>0</v>
      </c>
      <c r="U303" s="54" t="s">
        <v>729</v>
      </c>
    </row>
    <row r="304" spans="2:21" x14ac:dyDescent="0.25">
      <c r="B304" s="83">
        <v>291</v>
      </c>
      <c r="C304" s="59" t="s">
        <v>23</v>
      </c>
      <c r="D304" s="61" t="s">
        <v>212</v>
      </c>
      <c r="E304" s="55" t="s">
        <v>145</v>
      </c>
      <c r="F304" s="57" t="s">
        <v>219</v>
      </c>
      <c r="G304" s="88"/>
      <c r="H304" s="88"/>
      <c r="I304" s="92"/>
      <c r="J304" s="88"/>
      <c r="K304" s="88"/>
      <c r="L304" s="88"/>
      <c r="M304" s="88">
        <f t="shared" si="134"/>
        <v>0</v>
      </c>
      <c r="N304" s="88"/>
      <c r="O304" s="88">
        <v>0</v>
      </c>
      <c r="P304" s="41">
        <f t="shared" si="135"/>
        <v>0</v>
      </c>
      <c r="Q304" s="88">
        <v>207</v>
      </c>
      <c r="R304" s="88">
        <f t="shared" si="116"/>
        <v>0</v>
      </c>
      <c r="S304" s="88">
        <f t="shared" si="117"/>
        <v>0</v>
      </c>
      <c r="T304" s="88">
        <f t="shared" si="118"/>
        <v>0</v>
      </c>
      <c r="U304" s="54" t="s">
        <v>729</v>
      </c>
    </row>
    <row r="305" spans="2:21" x14ac:dyDescent="0.25">
      <c r="B305" s="83">
        <v>292</v>
      </c>
      <c r="C305" s="65" t="s">
        <v>23</v>
      </c>
      <c r="D305" s="66" t="s">
        <v>212</v>
      </c>
      <c r="E305" s="67" t="s">
        <v>145</v>
      </c>
      <c r="F305" s="68" t="s">
        <v>219</v>
      </c>
      <c r="G305" s="89"/>
      <c r="H305" s="89"/>
      <c r="I305" s="93"/>
      <c r="J305" s="89"/>
      <c r="K305" s="89"/>
      <c r="L305" s="89"/>
      <c r="M305" s="89">
        <v>0</v>
      </c>
      <c r="N305" s="89"/>
      <c r="O305" s="89">
        <v>0</v>
      </c>
      <c r="P305" s="41">
        <f t="shared" si="135"/>
        <v>0</v>
      </c>
      <c r="Q305" s="89"/>
      <c r="R305" s="89">
        <f t="shared" si="116"/>
        <v>0</v>
      </c>
      <c r="S305" s="89">
        <f t="shared" si="117"/>
        <v>0</v>
      </c>
      <c r="T305" s="89">
        <f t="shared" si="118"/>
        <v>0</v>
      </c>
    </row>
    <row r="306" spans="2:21" hidden="1" x14ac:dyDescent="0.25">
      <c r="B306" s="83">
        <v>293</v>
      </c>
      <c r="C306" s="59" t="s">
        <v>7</v>
      </c>
      <c r="D306" s="61" t="s">
        <v>135</v>
      </c>
      <c r="E306" s="55" t="s">
        <v>145</v>
      </c>
      <c r="F306" s="57" t="s">
        <v>219</v>
      </c>
      <c r="G306" s="88"/>
      <c r="H306" s="88"/>
      <c r="I306" s="92"/>
      <c r="J306" s="88"/>
      <c r="K306" s="88"/>
      <c r="L306" s="88"/>
      <c r="M306" s="88">
        <f t="shared" ref="M306:M318" si="136">SUM(K306+L306)</f>
        <v>0</v>
      </c>
      <c r="N306" s="88"/>
      <c r="O306" s="88">
        <v>0</v>
      </c>
      <c r="Q306" s="88">
        <v>188</v>
      </c>
      <c r="R306" s="88">
        <f t="shared" si="116"/>
        <v>0</v>
      </c>
      <c r="S306" s="88">
        <f t="shared" si="117"/>
        <v>0</v>
      </c>
      <c r="T306" s="88">
        <f t="shared" si="118"/>
        <v>0</v>
      </c>
    </row>
    <row r="307" spans="2:21" x14ac:dyDescent="0.25">
      <c r="B307" s="83">
        <v>294</v>
      </c>
      <c r="C307" s="59" t="s">
        <v>23</v>
      </c>
      <c r="D307" s="61" t="s">
        <v>154</v>
      </c>
      <c r="E307" s="55" t="s">
        <v>145</v>
      </c>
      <c r="F307" s="57" t="s">
        <v>219</v>
      </c>
      <c r="G307" s="88"/>
      <c r="H307" s="88"/>
      <c r="I307" s="92"/>
      <c r="J307" s="88"/>
      <c r="K307" s="88"/>
      <c r="L307" s="88"/>
      <c r="M307" s="88">
        <f t="shared" si="136"/>
        <v>0</v>
      </c>
      <c r="N307" s="88"/>
      <c r="O307" s="88">
        <v>0</v>
      </c>
      <c r="P307" s="41">
        <f t="shared" ref="P307:P314" si="137">M307-N307</f>
        <v>0</v>
      </c>
      <c r="Q307" s="88">
        <v>175</v>
      </c>
      <c r="R307" s="88">
        <f t="shared" si="116"/>
        <v>0</v>
      </c>
      <c r="S307" s="88">
        <f t="shared" si="117"/>
        <v>0</v>
      </c>
      <c r="T307" s="88">
        <f t="shared" si="118"/>
        <v>0</v>
      </c>
      <c r="U307" s="54" t="s">
        <v>729</v>
      </c>
    </row>
    <row r="308" spans="2:21" x14ac:dyDescent="0.25">
      <c r="B308" s="83">
        <v>295</v>
      </c>
      <c r="C308" s="59" t="s">
        <v>23</v>
      </c>
      <c r="D308" s="61" t="s">
        <v>229</v>
      </c>
      <c r="E308" s="55" t="s">
        <v>145</v>
      </c>
      <c r="F308" s="57" t="s">
        <v>219</v>
      </c>
      <c r="G308" s="88"/>
      <c r="H308" s="88"/>
      <c r="I308" s="92"/>
      <c r="J308" s="88"/>
      <c r="K308" s="88">
        <f>5000+5000</f>
        <v>10000</v>
      </c>
      <c r="L308" s="88"/>
      <c r="M308" s="88">
        <f t="shared" si="136"/>
        <v>10000</v>
      </c>
      <c r="N308" s="88"/>
      <c r="O308" s="88">
        <v>0</v>
      </c>
      <c r="P308" s="41">
        <f t="shared" si="137"/>
        <v>10000</v>
      </c>
      <c r="Q308" s="88">
        <v>200</v>
      </c>
      <c r="R308" s="88">
        <f t="shared" si="116"/>
        <v>2000000</v>
      </c>
      <c r="S308" s="88">
        <f t="shared" si="117"/>
        <v>0</v>
      </c>
      <c r="T308" s="88">
        <f t="shared" si="118"/>
        <v>0</v>
      </c>
      <c r="U308" s="54" t="s">
        <v>729</v>
      </c>
    </row>
    <row r="309" spans="2:21" x14ac:dyDescent="0.25">
      <c r="B309" s="83">
        <v>296</v>
      </c>
      <c r="C309" s="84" t="s">
        <v>23</v>
      </c>
      <c r="D309" s="61" t="s">
        <v>87</v>
      </c>
      <c r="E309" s="55" t="s">
        <v>145</v>
      </c>
      <c r="F309" s="57" t="s">
        <v>219</v>
      </c>
      <c r="G309" s="88"/>
      <c r="H309" s="88"/>
      <c r="I309" s="92"/>
      <c r="J309" s="88"/>
      <c r="K309" s="88">
        <f>2170+2170</f>
        <v>4340</v>
      </c>
      <c r="L309" s="88"/>
      <c r="M309" s="88">
        <f t="shared" si="136"/>
        <v>4340</v>
      </c>
      <c r="N309" s="88"/>
      <c r="O309" s="88">
        <v>4340</v>
      </c>
      <c r="P309" s="41">
        <f t="shared" si="137"/>
        <v>4340</v>
      </c>
      <c r="Q309" s="88">
        <v>217</v>
      </c>
      <c r="R309" s="88">
        <f t="shared" si="116"/>
        <v>941780</v>
      </c>
      <c r="S309" s="88">
        <f t="shared" si="117"/>
        <v>0</v>
      </c>
      <c r="T309" s="88">
        <f t="shared" si="118"/>
        <v>941780</v>
      </c>
      <c r="U309" s="54" t="s">
        <v>729</v>
      </c>
    </row>
    <row r="310" spans="2:21" x14ac:dyDescent="0.25">
      <c r="B310" s="83">
        <v>297</v>
      </c>
      <c r="C310" s="59" t="s">
        <v>23</v>
      </c>
      <c r="D310" s="61" t="s">
        <v>75</v>
      </c>
      <c r="E310" s="55" t="s">
        <v>145</v>
      </c>
      <c r="F310" s="57" t="s">
        <v>230</v>
      </c>
      <c r="G310" s="88"/>
      <c r="H310" s="88"/>
      <c r="I310" s="92"/>
      <c r="J310" s="88"/>
      <c r="K310" s="88">
        <v>5400</v>
      </c>
      <c r="L310" s="88"/>
      <c r="M310" s="88">
        <f t="shared" si="136"/>
        <v>5400</v>
      </c>
      <c r="N310" s="88"/>
      <c r="O310" s="88">
        <v>5400</v>
      </c>
      <c r="P310" s="41">
        <f t="shared" si="137"/>
        <v>5400</v>
      </c>
      <c r="Q310" s="88">
        <v>180</v>
      </c>
      <c r="R310" s="88">
        <f t="shared" ref="R310:R373" si="138">M310*Q310</f>
        <v>972000</v>
      </c>
      <c r="S310" s="88">
        <f t="shared" ref="S310:S373" si="139">N310*Q310</f>
        <v>0</v>
      </c>
      <c r="T310" s="88">
        <f t="shared" ref="T310:T373" si="140">O310*Q310</f>
        <v>972000</v>
      </c>
      <c r="U310" s="54" t="s">
        <v>727</v>
      </c>
    </row>
    <row r="311" spans="2:21" x14ac:dyDescent="0.25">
      <c r="B311" s="83">
        <v>298</v>
      </c>
      <c r="C311" s="59" t="s">
        <v>23</v>
      </c>
      <c r="D311" s="61" t="s">
        <v>231</v>
      </c>
      <c r="E311" s="55" t="s">
        <v>145</v>
      </c>
      <c r="F311" s="57" t="s">
        <v>230</v>
      </c>
      <c r="G311" s="88"/>
      <c r="H311" s="88"/>
      <c r="I311" s="92"/>
      <c r="J311" s="88"/>
      <c r="K311" s="88">
        <f>2280+6840</f>
        <v>9120</v>
      </c>
      <c r="L311" s="88"/>
      <c r="M311" s="88">
        <f t="shared" si="136"/>
        <v>9120</v>
      </c>
      <c r="N311" s="88"/>
      <c r="O311" s="88">
        <v>11400</v>
      </c>
      <c r="P311" s="41">
        <f t="shared" si="137"/>
        <v>9120</v>
      </c>
      <c r="Q311" s="88">
        <v>228</v>
      </c>
      <c r="R311" s="88">
        <f t="shared" si="138"/>
        <v>2079360</v>
      </c>
      <c r="S311" s="88">
        <f t="shared" si="139"/>
        <v>0</v>
      </c>
      <c r="T311" s="88">
        <f t="shared" si="140"/>
        <v>2599200</v>
      </c>
      <c r="U311" s="54" t="s">
        <v>727</v>
      </c>
    </row>
    <row r="312" spans="2:21" x14ac:dyDescent="0.25">
      <c r="B312" s="83">
        <v>299</v>
      </c>
      <c r="C312" s="59" t="s">
        <v>23</v>
      </c>
      <c r="D312" s="61" t="s">
        <v>99</v>
      </c>
      <c r="E312" s="55" t="s">
        <v>145</v>
      </c>
      <c r="F312" s="57" t="s">
        <v>230</v>
      </c>
      <c r="G312" s="88"/>
      <c r="H312" s="88"/>
      <c r="I312" s="92"/>
      <c r="J312" s="88"/>
      <c r="K312" s="88">
        <f>17200+34400</f>
        <v>51600</v>
      </c>
      <c r="L312" s="88"/>
      <c r="M312" s="88">
        <f t="shared" si="136"/>
        <v>51600</v>
      </c>
      <c r="N312" s="88"/>
      <c r="O312" s="88">
        <v>51600</v>
      </c>
      <c r="P312" s="41">
        <f t="shared" si="137"/>
        <v>51600</v>
      </c>
      <c r="Q312" s="88">
        <v>172</v>
      </c>
      <c r="R312" s="88">
        <f t="shared" si="138"/>
        <v>8875200</v>
      </c>
      <c r="S312" s="88">
        <f t="shared" si="139"/>
        <v>0</v>
      </c>
      <c r="T312" s="88">
        <f t="shared" si="140"/>
        <v>8875200</v>
      </c>
      <c r="U312" s="54" t="s">
        <v>727</v>
      </c>
    </row>
    <row r="313" spans="2:21" x14ac:dyDescent="0.25">
      <c r="B313" s="83">
        <v>300</v>
      </c>
      <c r="C313" s="59" t="s">
        <v>23</v>
      </c>
      <c r="D313" s="61" t="s">
        <v>212</v>
      </c>
      <c r="E313" s="55" t="s">
        <v>145</v>
      </c>
      <c r="F313" s="57" t="s">
        <v>230</v>
      </c>
      <c r="G313" s="88"/>
      <c r="H313" s="88"/>
      <c r="I313" s="92"/>
      <c r="J313" s="88"/>
      <c r="K313" s="88">
        <f>3105+2070</f>
        <v>5175</v>
      </c>
      <c r="L313" s="88"/>
      <c r="M313" s="88">
        <f t="shared" si="136"/>
        <v>5175</v>
      </c>
      <c r="N313" s="88"/>
      <c r="O313" s="88">
        <v>4140</v>
      </c>
      <c r="P313" s="41">
        <f t="shared" si="137"/>
        <v>5175</v>
      </c>
      <c r="Q313" s="88">
        <v>207</v>
      </c>
      <c r="R313" s="88">
        <f t="shared" si="138"/>
        <v>1071225</v>
      </c>
      <c r="S313" s="88">
        <f t="shared" si="139"/>
        <v>0</v>
      </c>
      <c r="T313" s="88">
        <f t="shared" si="140"/>
        <v>856980</v>
      </c>
      <c r="U313" s="54" t="s">
        <v>727</v>
      </c>
    </row>
    <row r="314" spans="2:21" x14ac:dyDescent="0.25">
      <c r="B314" s="83">
        <v>301</v>
      </c>
      <c r="C314" s="59" t="s">
        <v>23</v>
      </c>
      <c r="D314" s="61" t="s">
        <v>154</v>
      </c>
      <c r="E314" s="55" t="s">
        <v>145</v>
      </c>
      <c r="F314" s="57" t="s">
        <v>230</v>
      </c>
      <c r="G314" s="88"/>
      <c r="H314" s="88"/>
      <c r="I314" s="92"/>
      <c r="J314" s="88"/>
      <c r="K314" s="88">
        <v>4375</v>
      </c>
      <c r="L314" s="88"/>
      <c r="M314" s="88">
        <f t="shared" si="136"/>
        <v>4375</v>
      </c>
      <c r="N314" s="88"/>
      <c r="O314" s="88">
        <v>4375</v>
      </c>
      <c r="P314" s="41">
        <f t="shared" si="137"/>
        <v>4375</v>
      </c>
      <c r="Q314" s="88">
        <v>175</v>
      </c>
      <c r="R314" s="88">
        <f t="shared" si="138"/>
        <v>765625</v>
      </c>
      <c r="S314" s="88">
        <f t="shared" si="139"/>
        <v>0</v>
      </c>
      <c r="T314" s="88">
        <f t="shared" si="140"/>
        <v>765625</v>
      </c>
      <c r="U314" s="54" t="s">
        <v>727</v>
      </c>
    </row>
    <row r="315" spans="2:21" hidden="1" x14ac:dyDescent="0.25">
      <c r="B315" s="83">
        <v>302</v>
      </c>
      <c r="C315" s="59" t="s">
        <v>7</v>
      </c>
      <c r="D315" s="61" t="s">
        <v>90</v>
      </c>
      <c r="E315" s="55" t="s">
        <v>145</v>
      </c>
      <c r="F315" s="57" t="s">
        <v>233</v>
      </c>
      <c r="G315" s="88"/>
      <c r="H315" s="88"/>
      <c r="I315" s="92"/>
      <c r="J315" s="88"/>
      <c r="K315" s="88"/>
      <c r="L315" s="88"/>
      <c r="M315" s="88">
        <f t="shared" si="136"/>
        <v>0</v>
      </c>
      <c r="N315" s="88"/>
      <c r="O315" s="88">
        <v>0</v>
      </c>
      <c r="Q315" s="88">
        <v>690</v>
      </c>
      <c r="R315" s="88">
        <f t="shared" si="138"/>
        <v>0</v>
      </c>
      <c r="S315" s="88">
        <f t="shared" si="139"/>
        <v>0</v>
      </c>
      <c r="T315" s="88">
        <f t="shared" si="140"/>
        <v>0</v>
      </c>
    </row>
    <row r="316" spans="2:21" hidden="1" x14ac:dyDescent="0.25">
      <c r="B316" s="83">
        <v>303</v>
      </c>
      <c r="C316" s="59" t="s">
        <v>7</v>
      </c>
      <c r="D316" s="61" t="s">
        <v>90</v>
      </c>
      <c r="E316" s="55" t="s">
        <v>145</v>
      </c>
      <c r="F316" s="57" t="s">
        <v>234</v>
      </c>
      <c r="G316" s="88"/>
      <c r="H316" s="88"/>
      <c r="I316" s="92"/>
      <c r="J316" s="88"/>
      <c r="K316" s="88"/>
      <c r="L316" s="88"/>
      <c r="M316" s="88">
        <f t="shared" si="136"/>
        <v>0</v>
      </c>
      <c r="N316" s="88"/>
      <c r="O316" s="88">
        <v>0</v>
      </c>
      <c r="Q316" s="88">
        <v>716</v>
      </c>
      <c r="R316" s="88">
        <f t="shared" si="138"/>
        <v>0</v>
      </c>
      <c r="S316" s="88">
        <f t="shared" si="139"/>
        <v>0</v>
      </c>
      <c r="T316" s="88">
        <f t="shared" si="140"/>
        <v>0</v>
      </c>
    </row>
    <row r="317" spans="2:21" hidden="1" x14ac:dyDescent="0.25">
      <c r="B317" s="83">
        <v>304</v>
      </c>
      <c r="C317" s="59" t="s">
        <v>17</v>
      </c>
      <c r="D317" s="61" t="s">
        <v>30</v>
      </c>
      <c r="E317" s="55" t="s">
        <v>145</v>
      </c>
      <c r="F317" s="57" t="s">
        <v>235</v>
      </c>
      <c r="G317" s="88"/>
      <c r="H317" s="88"/>
      <c r="I317" s="92"/>
      <c r="J317" s="88"/>
      <c r="K317" s="88">
        <v>6030</v>
      </c>
      <c r="L317" s="88"/>
      <c r="M317" s="88">
        <f t="shared" si="136"/>
        <v>6030</v>
      </c>
      <c r="N317" s="88"/>
      <c r="O317" s="88">
        <v>6030</v>
      </c>
      <c r="Q317" s="88">
        <v>2010</v>
      </c>
      <c r="R317" s="88">
        <f t="shared" si="138"/>
        <v>12120300</v>
      </c>
      <c r="S317" s="88">
        <f t="shared" si="139"/>
        <v>0</v>
      </c>
      <c r="T317" s="88">
        <f t="shared" si="140"/>
        <v>12120300</v>
      </c>
    </row>
    <row r="318" spans="2:21" hidden="1" x14ac:dyDescent="0.25">
      <c r="B318" s="83">
        <v>305</v>
      </c>
      <c r="C318" s="59" t="s">
        <v>7</v>
      </c>
      <c r="D318" s="63" t="s">
        <v>52</v>
      </c>
      <c r="E318" s="55" t="s">
        <v>145</v>
      </c>
      <c r="F318" s="57" t="s">
        <v>235</v>
      </c>
      <c r="G318" s="88"/>
      <c r="H318" s="88"/>
      <c r="I318" s="92"/>
      <c r="J318" s="88"/>
      <c r="K318" s="88"/>
      <c r="L318" s="88"/>
      <c r="M318" s="88">
        <f t="shared" si="136"/>
        <v>0</v>
      </c>
      <c r="N318" s="88"/>
      <c r="O318" s="88">
        <v>0</v>
      </c>
      <c r="Q318" s="88">
        <v>3300</v>
      </c>
      <c r="R318" s="88">
        <f t="shared" si="138"/>
        <v>0</v>
      </c>
      <c r="S318" s="88">
        <f t="shared" si="139"/>
        <v>0</v>
      </c>
      <c r="T318" s="88">
        <f t="shared" si="140"/>
        <v>0</v>
      </c>
    </row>
    <row r="319" spans="2:21" hidden="1" x14ac:dyDescent="0.25">
      <c r="B319" s="83">
        <v>306</v>
      </c>
      <c r="C319" s="65" t="s">
        <v>7</v>
      </c>
      <c r="D319" s="73" t="s">
        <v>65</v>
      </c>
      <c r="E319" s="67" t="s">
        <v>145</v>
      </c>
      <c r="F319" s="68" t="s">
        <v>235</v>
      </c>
      <c r="G319" s="89"/>
      <c r="H319" s="89"/>
      <c r="I319" s="93"/>
      <c r="J319" s="89"/>
      <c r="K319" s="89"/>
      <c r="L319" s="89"/>
      <c r="M319" s="89">
        <v>0</v>
      </c>
      <c r="N319" s="89"/>
      <c r="O319" s="89">
        <v>0</v>
      </c>
      <c r="Q319" s="89"/>
      <c r="R319" s="89">
        <f t="shared" si="138"/>
        <v>0</v>
      </c>
      <c r="S319" s="89">
        <f t="shared" si="139"/>
        <v>0</v>
      </c>
      <c r="T319" s="89">
        <f t="shared" si="140"/>
        <v>0</v>
      </c>
    </row>
    <row r="320" spans="2:21" hidden="1" x14ac:dyDescent="0.25">
      <c r="B320" s="83">
        <v>307</v>
      </c>
      <c r="C320" s="59" t="s">
        <v>7</v>
      </c>
      <c r="D320" s="63" t="s">
        <v>191</v>
      </c>
      <c r="E320" s="55" t="s">
        <v>145</v>
      </c>
      <c r="F320" s="57" t="s">
        <v>235</v>
      </c>
      <c r="G320" s="88"/>
      <c r="H320" s="88"/>
      <c r="I320" s="92"/>
      <c r="J320" s="88"/>
      <c r="K320" s="88"/>
      <c r="L320" s="88"/>
      <c r="M320" s="88">
        <f t="shared" ref="M320" si="141">SUM(K320+L320)</f>
        <v>0</v>
      </c>
      <c r="N320" s="88"/>
      <c r="O320" s="88">
        <v>6050</v>
      </c>
      <c r="Q320" s="88">
        <v>3025</v>
      </c>
      <c r="R320" s="88">
        <f t="shared" si="138"/>
        <v>0</v>
      </c>
      <c r="S320" s="88">
        <f t="shared" si="139"/>
        <v>0</v>
      </c>
      <c r="T320" s="88">
        <f t="shared" si="140"/>
        <v>18301250</v>
      </c>
    </row>
    <row r="321" spans="2:21" hidden="1" x14ac:dyDescent="0.25">
      <c r="B321" s="83">
        <v>308</v>
      </c>
      <c r="C321" s="65" t="s">
        <v>7</v>
      </c>
      <c r="D321" s="66" t="s">
        <v>38</v>
      </c>
      <c r="E321" s="67" t="s">
        <v>236</v>
      </c>
      <c r="F321" s="68" t="s">
        <v>237</v>
      </c>
      <c r="G321" s="89"/>
      <c r="H321" s="89"/>
      <c r="I321" s="93"/>
      <c r="J321" s="89"/>
      <c r="K321" s="89"/>
      <c r="L321" s="89"/>
      <c r="M321" s="89">
        <v>0</v>
      </c>
      <c r="N321" s="89"/>
      <c r="O321" s="89">
        <v>0</v>
      </c>
      <c r="Q321" s="89"/>
      <c r="R321" s="89">
        <f t="shared" si="138"/>
        <v>0</v>
      </c>
      <c r="S321" s="89">
        <f t="shared" si="139"/>
        <v>0</v>
      </c>
      <c r="T321" s="89">
        <f t="shared" si="140"/>
        <v>0</v>
      </c>
    </row>
    <row r="322" spans="2:21" x14ac:dyDescent="0.25">
      <c r="B322" s="83">
        <v>309</v>
      </c>
      <c r="C322" s="59" t="s">
        <v>23</v>
      </c>
      <c r="D322" s="61" t="s">
        <v>225</v>
      </c>
      <c r="E322" s="55" t="s">
        <v>236</v>
      </c>
      <c r="F322" s="57" t="s">
        <v>237</v>
      </c>
      <c r="G322" s="88"/>
      <c r="H322" s="88"/>
      <c r="I322" s="92"/>
      <c r="J322" s="88"/>
      <c r="K322" s="88"/>
      <c r="L322" s="88"/>
      <c r="M322" s="88">
        <f t="shared" ref="M322:M327" si="142">SUM(K322+L322)</f>
        <v>0</v>
      </c>
      <c r="N322" s="88"/>
      <c r="O322" s="88">
        <v>0</v>
      </c>
      <c r="P322" s="41">
        <f>M322-N322</f>
        <v>0</v>
      </c>
      <c r="Q322" s="88">
        <v>235</v>
      </c>
      <c r="R322" s="88">
        <f t="shared" si="138"/>
        <v>0</v>
      </c>
      <c r="S322" s="88">
        <f t="shared" si="139"/>
        <v>0</v>
      </c>
      <c r="T322" s="88">
        <f t="shared" si="140"/>
        <v>0</v>
      </c>
      <c r="U322" s="54" t="s">
        <v>741</v>
      </c>
    </row>
    <row r="323" spans="2:21" hidden="1" x14ac:dyDescent="0.25">
      <c r="B323" s="83">
        <v>310</v>
      </c>
      <c r="C323" s="59" t="s">
        <v>7</v>
      </c>
      <c r="D323" s="61" t="s">
        <v>14</v>
      </c>
      <c r="E323" s="55" t="s">
        <v>236</v>
      </c>
      <c r="F323" s="57" t="s">
        <v>237</v>
      </c>
      <c r="G323" s="88"/>
      <c r="H323" s="88"/>
      <c r="I323" s="92"/>
      <c r="J323" s="88"/>
      <c r="K323" s="88">
        <v>5125</v>
      </c>
      <c r="L323" s="88"/>
      <c r="M323" s="88">
        <f t="shared" si="142"/>
        <v>5125</v>
      </c>
      <c r="N323" s="88"/>
      <c r="O323" s="88">
        <v>10250</v>
      </c>
      <c r="Q323" s="88">
        <v>205</v>
      </c>
      <c r="R323" s="88">
        <f t="shared" si="138"/>
        <v>1050625</v>
      </c>
      <c r="S323" s="88">
        <f t="shared" si="139"/>
        <v>0</v>
      </c>
      <c r="T323" s="88">
        <f t="shared" si="140"/>
        <v>2101250</v>
      </c>
    </row>
    <row r="324" spans="2:21" hidden="1" x14ac:dyDescent="0.25">
      <c r="B324" s="83">
        <v>311</v>
      </c>
      <c r="C324" s="59" t="s">
        <v>7</v>
      </c>
      <c r="D324" s="61" t="s">
        <v>65</v>
      </c>
      <c r="E324" s="55" t="s">
        <v>236</v>
      </c>
      <c r="F324" s="57" t="s">
        <v>237</v>
      </c>
      <c r="G324" s="88"/>
      <c r="H324" s="88"/>
      <c r="I324" s="92"/>
      <c r="J324" s="88"/>
      <c r="K324" s="88"/>
      <c r="L324" s="88"/>
      <c r="M324" s="88">
        <f t="shared" si="142"/>
        <v>0</v>
      </c>
      <c r="N324" s="88"/>
      <c r="O324" s="88">
        <v>39000</v>
      </c>
      <c r="Q324" s="88">
        <v>195</v>
      </c>
      <c r="R324" s="88">
        <f t="shared" si="138"/>
        <v>0</v>
      </c>
      <c r="S324" s="88">
        <f t="shared" si="139"/>
        <v>0</v>
      </c>
      <c r="T324" s="88">
        <f t="shared" si="140"/>
        <v>7605000</v>
      </c>
    </row>
    <row r="325" spans="2:21" x14ac:dyDescent="0.25">
      <c r="B325" s="83">
        <v>312</v>
      </c>
      <c r="C325" s="59" t="s">
        <v>23</v>
      </c>
      <c r="D325" s="61" t="s">
        <v>59</v>
      </c>
      <c r="E325" s="55" t="s">
        <v>236</v>
      </c>
      <c r="F325" s="57" t="s">
        <v>238</v>
      </c>
      <c r="G325" s="88"/>
      <c r="H325" s="88"/>
      <c r="I325" s="92"/>
      <c r="J325" s="88"/>
      <c r="K325" s="88">
        <v>2975</v>
      </c>
      <c r="L325" s="88"/>
      <c r="M325" s="88">
        <f t="shared" si="142"/>
        <v>2975</v>
      </c>
      <c r="N325" s="88"/>
      <c r="O325" s="88">
        <v>2975</v>
      </c>
      <c r="P325" s="41">
        <f>M325-N325</f>
        <v>2975</v>
      </c>
      <c r="Q325" s="88">
        <v>119</v>
      </c>
      <c r="R325" s="88">
        <f t="shared" si="138"/>
        <v>354025</v>
      </c>
      <c r="S325" s="88">
        <f t="shared" si="139"/>
        <v>0</v>
      </c>
      <c r="T325" s="88">
        <f t="shared" si="140"/>
        <v>354025</v>
      </c>
      <c r="U325" s="54" t="s">
        <v>727</v>
      </c>
    </row>
    <row r="326" spans="2:21" hidden="1" x14ac:dyDescent="0.25">
      <c r="B326" s="83">
        <v>313</v>
      </c>
      <c r="C326" s="59" t="s">
        <v>7</v>
      </c>
      <c r="D326" s="61" t="s">
        <v>8</v>
      </c>
      <c r="E326" s="55" t="s">
        <v>236</v>
      </c>
      <c r="F326" s="57" t="s">
        <v>238</v>
      </c>
      <c r="G326" s="88"/>
      <c r="H326" s="88"/>
      <c r="I326" s="92"/>
      <c r="J326" s="88"/>
      <c r="K326" s="88">
        <v>3200</v>
      </c>
      <c r="L326" s="88"/>
      <c r="M326" s="88">
        <f t="shared" si="142"/>
        <v>3200</v>
      </c>
      <c r="N326" s="88"/>
      <c r="O326" s="88">
        <v>6400</v>
      </c>
      <c r="Q326" s="88">
        <v>128</v>
      </c>
      <c r="R326" s="88">
        <f t="shared" si="138"/>
        <v>409600</v>
      </c>
      <c r="S326" s="88">
        <f t="shared" si="139"/>
        <v>0</v>
      </c>
      <c r="T326" s="88">
        <f t="shared" si="140"/>
        <v>819200</v>
      </c>
    </row>
    <row r="327" spans="2:21" x14ac:dyDescent="0.25">
      <c r="B327" s="83">
        <v>314</v>
      </c>
      <c r="C327" s="59" t="s">
        <v>23</v>
      </c>
      <c r="D327" s="61" t="s">
        <v>138</v>
      </c>
      <c r="E327" s="55" t="s">
        <v>236</v>
      </c>
      <c r="F327" s="57" t="s">
        <v>238</v>
      </c>
      <c r="G327" s="88"/>
      <c r="H327" s="88"/>
      <c r="I327" s="92"/>
      <c r="J327" s="88"/>
      <c r="K327" s="88"/>
      <c r="L327" s="88"/>
      <c r="M327" s="88">
        <f t="shared" si="142"/>
        <v>0</v>
      </c>
      <c r="N327" s="88"/>
      <c r="O327" s="88">
        <v>3025</v>
      </c>
      <c r="P327" s="41">
        <f>M327-N327</f>
        <v>0</v>
      </c>
      <c r="Q327" s="88">
        <v>121</v>
      </c>
      <c r="R327" s="88">
        <f t="shared" si="138"/>
        <v>0</v>
      </c>
      <c r="S327" s="88">
        <f t="shared" si="139"/>
        <v>0</v>
      </c>
      <c r="T327" s="88">
        <f t="shared" si="140"/>
        <v>366025</v>
      </c>
      <c r="U327" s="54" t="s">
        <v>727</v>
      </c>
    </row>
    <row r="328" spans="2:21" hidden="1" x14ac:dyDescent="0.25">
      <c r="B328" s="83">
        <v>315</v>
      </c>
      <c r="C328" s="65" t="s">
        <v>7</v>
      </c>
      <c r="D328" s="66" t="s">
        <v>168</v>
      </c>
      <c r="E328" s="67" t="s">
        <v>236</v>
      </c>
      <c r="F328" s="68" t="s">
        <v>238</v>
      </c>
      <c r="G328" s="89"/>
      <c r="H328" s="89"/>
      <c r="I328" s="93"/>
      <c r="J328" s="89"/>
      <c r="K328" s="89"/>
      <c r="L328" s="89"/>
      <c r="M328" s="89">
        <v>0</v>
      </c>
      <c r="N328" s="89"/>
      <c r="O328" s="89">
        <v>0</v>
      </c>
      <c r="Q328" s="89"/>
      <c r="R328" s="89">
        <f t="shared" si="138"/>
        <v>0</v>
      </c>
      <c r="S328" s="89">
        <f t="shared" si="139"/>
        <v>0</v>
      </c>
      <c r="T328" s="89">
        <f t="shared" si="140"/>
        <v>0</v>
      </c>
    </row>
    <row r="329" spans="2:21" x14ac:dyDescent="0.25">
      <c r="B329" s="83">
        <v>316</v>
      </c>
      <c r="C329" s="65" t="s">
        <v>23</v>
      </c>
      <c r="D329" s="66" t="s">
        <v>189</v>
      </c>
      <c r="E329" s="67" t="s">
        <v>236</v>
      </c>
      <c r="F329" s="68" t="s">
        <v>238</v>
      </c>
      <c r="G329" s="89"/>
      <c r="H329" s="89"/>
      <c r="I329" s="93"/>
      <c r="J329" s="89"/>
      <c r="K329" s="89"/>
      <c r="L329" s="89"/>
      <c r="M329" s="89">
        <v>0</v>
      </c>
      <c r="N329" s="89"/>
      <c r="O329" s="89">
        <v>0</v>
      </c>
      <c r="P329" s="41">
        <f>M329-N329</f>
        <v>0</v>
      </c>
      <c r="Q329" s="89"/>
      <c r="R329" s="89">
        <f t="shared" si="138"/>
        <v>0</v>
      </c>
      <c r="S329" s="89">
        <f t="shared" si="139"/>
        <v>0</v>
      </c>
      <c r="T329" s="89">
        <f t="shared" si="140"/>
        <v>0</v>
      </c>
    </row>
    <row r="330" spans="2:21" hidden="1" x14ac:dyDescent="0.25">
      <c r="B330" s="83">
        <v>317</v>
      </c>
      <c r="C330" s="65" t="s">
        <v>7</v>
      </c>
      <c r="D330" s="66" t="s">
        <v>239</v>
      </c>
      <c r="E330" s="67" t="s">
        <v>236</v>
      </c>
      <c r="F330" s="68" t="s">
        <v>238</v>
      </c>
      <c r="G330" s="89"/>
      <c r="H330" s="89"/>
      <c r="I330" s="93"/>
      <c r="J330" s="89"/>
      <c r="K330" s="89"/>
      <c r="L330" s="89"/>
      <c r="M330" s="89">
        <v>0</v>
      </c>
      <c r="N330" s="89"/>
      <c r="O330" s="89">
        <v>0</v>
      </c>
      <c r="Q330" s="89"/>
      <c r="R330" s="89">
        <f t="shared" si="138"/>
        <v>0</v>
      </c>
      <c r="S330" s="89">
        <f t="shared" si="139"/>
        <v>0</v>
      </c>
      <c r="T330" s="89">
        <f t="shared" si="140"/>
        <v>0</v>
      </c>
    </row>
    <row r="331" spans="2:21" hidden="1" x14ac:dyDescent="0.25">
      <c r="B331" s="83">
        <v>318</v>
      </c>
      <c r="C331" s="59" t="s">
        <v>7</v>
      </c>
      <c r="D331" s="61" t="s">
        <v>132</v>
      </c>
      <c r="E331" s="55" t="s">
        <v>236</v>
      </c>
      <c r="F331" s="57" t="s">
        <v>238</v>
      </c>
      <c r="G331" s="88"/>
      <c r="H331" s="88"/>
      <c r="I331" s="92"/>
      <c r="J331" s="88"/>
      <c r="K331" s="88"/>
      <c r="L331" s="88"/>
      <c r="M331" s="88">
        <f t="shared" ref="M331" si="143">SUM(K331+L331)</f>
        <v>0</v>
      </c>
      <c r="N331" s="88"/>
      <c r="O331" s="88">
        <v>0</v>
      </c>
      <c r="Q331" s="88">
        <v>116</v>
      </c>
      <c r="R331" s="88">
        <f t="shared" si="138"/>
        <v>0</v>
      </c>
      <c r="S331" s="88">
        <f t="shared" si="139"/>
        <v>0</v>
      </c>
      <c r="T331" s="88">
        <f t="shared" si="140"/>
        <v>0</v>
      </c>
    </row>
    <row r="332" spans="2:21" x14ac:dyDescent="0.25">
      <c r="B332" s="83">
        <v>319</v>
      </c>
      <c r="C332" s="65" t="s">
        <v>23</v>
      </c>
      <c r="D332" s="66" t="s">
        <v>240</v>
      </c>
      <c r="E332" s="67" t="s">
        <v>236</v>
      </c>
      <c r="F332" s="68" t="s">
        <v>238</v>
      </c>
      <c r="G332" s="89"/>
      <c r="H332" s="89"/>
      <c r="I332" s="93"/>
      <c r="J332" s="89"/>
      <c r="K332" s="89"/>
      <c r="L332" s="89"/>
      <c r="M332" s="89">
        <v>0</v>
      </c>
      <c r="N332" s="89"/>
      <c r="O332" s="89">
        <v>0</v>
      </c>
      <c r="P332" s="41">
        <f>M332-N332</f>
        <v>0</v>
      </c>
      <c r="Q332" s="89"/>
      <c r="R332" s="89">
        <f t="shared" si="138"/>
        <v>0</v>
      </c>
      <c r="S332" s="89">
        <f t="shared" si="139"/>
        <v>0</v>
      </c>
      <c r="T332" s="89">
        <f t="shared" si="140"/>
        <v>0</v>
      </c>
    </row>
    <row r="333" spans="2:21" hidden="1" x14ac:dyDescent="0.25">
      <c r="B333" s="83">
        <v>320</v>
      </c>
      <c r="C333" s="59" t="s">
        <v>7</v>
      </c>
      <c r="D333" s="61" t="s">
        <v>14</v>
      </c>
      <c r="E333" s="55" t="s">
        <v>236</v>
      </c>
      <c r="F333" s="57" t="s">
        <v>238</v>
      </c>
      <c r="G333" s="88"/>
      <c r="H333" s="88"/>
      <c r="I333" s="92"/>
      <c r="J333" s="88"/>
      <c r="K333" s="88">
        <v>2925</v>
      </c>
      <c r="L333" s="88"/>
      <c r="M333" s="88">
        <f t="shared" ref="M333:M334" si="144">SUM(K333+L333)</f>
        <v>2925</v>
      </c>
      <c r="N333" s="88"/>
      <c r="O333" s="88">
        <v>0</v>
      </c>
      <c r="Q333" s="88">
        <v>117</v>
      </c>
      <c r="R333" s="88">
        <f t="shared" si="138"/>
        <v>342225</v>
      </c>
      <c r="S333" s="88">
        <f t="shared" si="139"/>
        <v>0</v>
      </c>
      <c r="T333" s="88">
        <f t="shared" si="140"/>
        <v>0</v>
      </c>
    </row>
    <row r="334" spans="2:21" hidden="1" x14ac:dyDescent="0.25">
      <c r="B334" s="83">
        <v>321</v>
      </c>
      <c r="C334" s="84" t="s">
        <v>7</v>
      </c>
      <c r="D334" s="85" t="s">
        <v>126</v>
      </c>
      <c r="E334" s="81" t="s">
        <v>236</v>
      </c>
      <c r="F334" s="82" t="s">
        <v>241</v>
      </c>
      <c r="G334" s="91"/>
      <c r="H334" s="91"/>
      <c r="I334" s="94"/>
      <c r="J334" s="91"/>
      <c r="K334" s="91"/>
      <c r="L334" s="91"/>
      <c r="M334" s="88">
        <f t="shared" si="144"/>
        <v>0</v>
      </c>
      <c r="N334" s="91"/>
      <c r="O334" s="91">
        <v>0</v>
      </c>
      <c r="Q334" s="91">
        <v>135</v>
      </c>
      <c r="R334" s="91">
        <f t="shared" si="138"/>
        <v>0</v>
      </c>
      <c r="S334" s="91">
        <f t="shared" si="139"/>
        <v>0</v>
      </c>
      <c r="T334" s="91">
        <f t="shared" si="140"/>
        <v>0</v>
      </c>
    </row>
    <row r="335" spans="2:21" hidden="1" x14ac:dyDescent="0.25">
      <c r="B335" s="83">
        <v>322</v>
      </c>
      <c r="C335" s="65" t="s">
        <v>7</v>
      </c>
      <c r="D335" s="66" t="s">
        <v>11</v>
      </c>
      <c r="E335" s="67" t="s">
        <v>236</v>
      </c>
      <c r="F335" s="68" t="s">
        <v>241</v>
      </c>
      <c r="G335" s="89"/>
      <c r="H335" s="89"/>
      <c r="I335" s="93"/>
      <c r="J335" s="89"/>
      <c r="K335" s="89"/>
      <c r="L335" s="89"/>
      <c r="M335" s="89">
        <v>0</v>
      </c>
      <c r="N335" s="89"/>
      <c r="O335" s="89">
        <v>0</v>
      </c>
      <c r="Q335" s="89"/>
      <c r="R335" s="89">
        <f t="shared" si="138"/>
        <v>0</v>
      </c>
      <c r="S335" s="89">
        <f t="shared" si="139"/>
        <v>0</v>
      </c>
      <c r="T335" s="89">
        <f t="shared" si="140"/>
        <v>0</v>
      </c>
    </row>
    <row r="336" spans="2:21" x14ac:dyDescent="0.25">
      <c r="B336" s="83">
        <v>323</v>
      </c>
      <c r="C336" s="65" t="s">
        <v>23</v>
      </c>
      <c r="D336" s="66" t="s">
        <v>138</v>
      </c>
      <c r="E336" s="67" t="s">
        <v>236</v>
      </c>
      <c r="F336" s="68" t="s">
        <v>241</v>
      </c>
      <c r="G336" s="89"/>
      <c r="H336" s="89"/>
      <c r="I336" s="93"/>
      <c r="J336" s="89"/>
      <c r="K336" s="89"/>
      <c r="L336" s="89"/>
      <c r="M336" s="89">
        <v>0</v>
      </c>
      <c r="N336" s="89"/>
      <c r="O336" s="89">
        <v>0</v>
      </c>
      <c r="P336" s="41">
        <f t="shared" ref="P336:P337" si="145">M336-N336</f>
        <v>0</v>
      </c>
      <c r="Q336" s="89"/>
      <c r="R336" s="89">
        <f t="shared" si="138"/>
        <v>0</v>
      </c>
      <c r="S336" s="89">
        <f t="shared" si="139"/>
        <v>0</v>
      </c>
      <c r="T336" s="89">
        <f t="shared" si="140"/>
        <v>0</v>
      </c>
    </row>
    <row r="337" spans="2:21" x14ac:dyDescent="0.25">
      <c r="B337" s="83">
        <v>324</v>
      </c>
      <c r="C337" s="59" t="s">
        <v>23</v>
      </c>
      <c r="D337" s="61" t="s">
        <v>94</v>
      </c>
      <c r="E337" s="55" t="s">
        <v>236</v>
      </c>
      <c r="F337" s="57" t="s">
        <v>241</v>
      </c>
      <c r="G337" s="88"/>
      <c r="H337" s="88"/>
      <c r="I337" s="92"/>
      <c r="J337" s="88"/>
      <c r="K337" s="88"/>
      <c r="L337" s="88"/>
      <c r="M337" s="88">
        <f t="shared" ref="M337" si="146">SUM(K337+L337)</f>
        <v>0</v>
      </c>
      <c r="N337" s="88"/>
      <c r="O337" s="88">
        <v>0</v>
      </c>
      <c r="P337" s="41">
        <f t="shared" si="145"/>
        <v>0</v>
      </c>
      <c r="Q337" s="88">
        <v>154</v>
      </c>
      <c r="R337" s="88">
        <f t="shared" si="138"/>
        <v>0</v>
      </c>
      <c r="S337" s="88">
        <f t="shared" si="139"/>
        <v>0</v>
      </c>
      <c r="T337" s="88">
        <f t="shared" si="140"/>
        <v>0</v>
      </c>
      <c r="U337" s="54" t="s">
        <v>727</v>
      </c>
    </row>
    <row r="338" spans="2:21" hidden="1" x14ac:dyDescent="0.25">
      <c r="B338" s="83">
        <v>325</v>
      </c>
      <c r="C338" s="65" t="s">
        <v>7</v>
      </c>
      <c r="D338" s="66" t="s">
        <v>242</v>
      </c>
      <c r="E338" s="67" t="s">
        <v>236</v>
      </c>
      <c r="F338" s="68" t="s">
        <v>241</v>
      </c>
      <c r="G338" s="89"/>
      <c r="H338" s="89"/>
      <c r="I338" s="93"/>
      <c r="J338" s="89"/>
      <c r="K338" s="89"/>
      <c r="L338" s="89"/>
      <c r="M338" s="89">
        <v>0</v>
      </c>
      <c r="N338" s="89"/>
      <c r="O338" s="89">
        <v>0</v>
      </c>
      <c r="Q338" s="89"/>
      <c r="R338" s="89">
        <f t="shared" si="138"/>
        <v>0</v>
      </c>
      <c r="S338" s="89">
        <f t="shared" si="139"/>
        <v>0</v>
      </c>
      <c r="T338" s="89">
        <f t="shared" si="140"/>
        <v>0</v>
      </c>
    </row>
    <row r="339" spans="2:21" hidden="1" x14ac:dyDescent="0.25">
      <c r="B339" s="83">
        <v>326</v>
      </c>
      <c r="C339" s="65" t="s">
        <v>7</v>
      </c>
      <c r="D339" s="66" t="s">
        <v>168</v>
      </c>
      <c r="E339" s="67" t="s">
        <v>236</v>
      </c>
      <c r="F339" s="68" t="s">
        <v>241</v>
      </c>
      <c r="G339" s="89"/>
      <c r="H339" s="89"/>
      <c r="I339" s="93"/>
      <c r="J339" s="89"/>
      <c r="K339" s="89"/>
      <c r="L339" s="89"/>
      <c r="M339" s="89">
        <v>0</v>
      </c>
      <c r="N339" s="89"/>
      <c r="O339" s="89">
        <v>0</v>
      </c>
      <c r="Q339" s="89"/>
      <c r="R339" s="89">
        <f t="shared" si="138"/>
        <v>0</v>
      </c>
      <c r="S339" s="89">
        <f t="shared" si="139"/>
        <v>0</v>
      </c>
      <c r="T339" s="89">
        <f t="shared" si="140"/>
        <v>0</v>
      </c>
    </row>
    <row r="340" spans="2:21" x14ac:dyDescent="0.25">
      <c r="B340" s="83">
        <v>327</v>
      </c>
      <c r="C340" s="59" t="s">
        <v>23</v>
      </c>
      <c r="D340" s="61" t="s">
        <v>243</v>
      </c>
      <c r="E340" s="55" t="s">
        <v>236</v>
      </c>
      <c r="F340" s="57" t="s">
        <v>241</v>
      </c>
      <c r="G340" s="88"/>
      <c r="H340" s="88"/>
      <c r="I340" s="92"/>
      <c r="J340" s="88"/>
      <c r="K340" s="88"/>
      <c r="L340" s="88"/>
      <c r="M340" s="88">
        <f t="shared" ref="M340" si="147">SUM(K340+L340)</f>
        <v>0</v>
      </c>
      <c r="N340" s="88"/>
      <c r="O340" s="88">
        <v>3650</v>
      </c>
      <c r="P340" s="41">
        <f t="shared" ref="P340:P341" si="148">M340-N340</f>
        <v>0</v>
      </c>
      <c r="Q340" s="88">
        <v>146</v>
      </c>
      <c r="R340" s="88">
        <f t="shared" si="138"/>
        <v>0</v>
      </c>
      <c r="S340" s="88">
        <f t="shared" si="139"/>
        <v>0</v>
      </c>
      <c r="T340" s="88">
        <f t="shared" si="140"/>
        <v>532900</v>
      </c>
      <c r="U340" s="54" t="s">
        <v>727</v>
      </c>
    </row>
    <row r="341" spans="2:21" x14ac:dyDescent="0.25">
      <c r="B341" s="83">
        <v>328</v>
      </c>
      <c r="C341" s="65" t="s">
        <v>23</v>
      </c>
      <c r="D341" s="66" t="s">
        <v>99</v>
      </c>
      <c r="E341" s="67" t="s">
        <v>236</v>
      </c>
      <c r="F341" s="68" t="s">
        <v>241</v>
      </c>
      <c r="G341" s="89"/>
      <c r="H341" s="89"/>
      <c r="I341" s="93"/>
      <c r="J341" s="89"/>
      <c r="K341" s="89"/>
      <c r="L341" s="89"/>
      <c r="M341" s="89">
        <v>0</v>
      </c>
      <c r="N341" s="89"/>
      <c r="O341" s="89">
        <v>0</v>
      </c>
      <c r="P341" s="41">
        <f t="shared" si="148"/>
        <v>0</v>
      </c>
      <c r="Q341" s="89"/>
      <c r="R341" s="89">
        <f t="shared" si="138"/>
        <v>0</v>
      </c>
      <c r="S341" s="89">
        <f t="shared" si="139"/>
        <v>0</v>
      </c>
      <c r="T341" s="89">
        <f t="shared" si="140"/>
        <v>0</v>
      </c>
    </row>
    <row r="342" spans="2:21" hidden="1" x14ac:dyDescent="0.25">
      <c r="B342" s="83">
        <v>329</v>
      </c>
      <c r="C342" s="65" t="s">
        <v>7</v>
      </c>
      <c r="D342" s="66" t="s">
        <v>132</v>
      </c>
      <c r="E342" s="67" t="s">
        <v>236</v>
      </c>
      <c r="F342" s="68" t="s">
        <v>241</v>
      </c>
      <c r="G342" s="89"/>
      <c r="H342" s="89"/>
      <c r="I342" s="93"/>
      <c r="J342" s="89"/>
      <c r="K342" s="89"/>
      <c r="L342" s="89"/>
      <c r="M342" s="89">
        <v>0</v>
      </c>
      <c r="N342" s="89"/>
      <c r="O342" s="89">
        <v>0</v>
      </c>
      <c r="Q342" s="89"/>
      <c r="R342" s="89">
        <f t="shared" si="138"/>
        <v>0</v>
      </c>
      <c r="S342" s="89">
        <f t="shared" si="139"/>
        <v>0</v>
      </c>
      <c r="T342" s="89">
        <f t="shared" si="140"/>
        <v>0</v>
      </c>
    </row>
    <row r="343" spans="2:21" x14ac:dyDescent="0.25">
      <c r="B343" s="83">
        <v>330</v>
      </c>
      <c r="C343" s="59" t="s">
        <v>23</v>
      </c>
      <c r="D343" s="61" t="s">
        <v>244</v>
      </c>
      <c r="E343" s="55" t="s">
        <v>236</v>
      </c>
      <c r="F343" s="57" t="s">
        <v>245</v>
      </c>
      <c r="G343" s="88"/>
      <c r="H343" s="88"/>
      <c r="I343" s="92"/>
      <c r="J343" s="88"/>
      <c r="K343" s="88">
        <v>3625</v>
      </c>
      <c r="L343" s="88"/>
      <c r="M343" s="88">
        <f t="shared" ref="M343:M344" si="149">SUM(K343+L343)</f>
        <v>3625</v>
      </c>
      <c r="N343" s="88"/>
      <c r="O343" s="88">
        <v>3625</v>
      </c>
      <c r="P343" s="41">
        <f t="shared" ref="P343:P349" si="150">M343-N343</f>
        <v>3625</v>
      </c>
      <c r="Q343" s="88">
        <v>145</v>
      </c>
      <c r="R343" s="88">
        <f t="shared" si="138"/>
        <v>525625</v>
      </c>
      <c r="S343" s="88">
        <f t="shared" si="139"/>
        <v>0</v>
      </c>
      <c r="T343" s="88">
        <f t="shared" si="140"/>
        <v>525625</v>
      </c>
      <c r="U343" s="54">
        <v>145</v>
      </c>
    </row>
    <row r="344" spans="2:21" x14ac:dyDescent="0.25">
      <c r="B344" s="83">
        <v>331</v>
      </c>
      <c r="C344" s="59" t="s">
        <v>23</v>
      </c>
      <c r="D344" s="61" t="s">
        <v>137</v>
      </c>
      <c r="E344" s="55" t="s">
        <v>236</v>
      </c>
      <c r="F344" s="57" t="s">
        <v>245</v>
      </c>
      <c r="G344" s="88"/>
      <c r="H344" s="88"/>
      <c r="I344" s="92"/>
      <c r="J344" s="88"/>
      <c r="K344" s="88">
        <v>3925</v>
      </c>
      <c r="L344" s="88"/>
      <c r="M344" s="88">
        <f t="shared" si="149"/>
        <v>3925</v>
      </c>
      <c r="N344" s="88"/>
      <c r="O344" s="88">
        <v>3925</v>
      </c>
      <c r="P344" s="41">
        <f t="shared" si="150"/>
        <v>3925</v>
      </c>
      <c r="Q344" s="88">
        <v>157</v>
      </c>
      <c r="R344" s="88">
        <f t="shared" si="138"/>
        <v>616225</v>
      </c>
      <c r="S344" s="88">
        <f t="shared" si="139"/>
        <v>0</v>
      </c>
      <c r="T344" s="88">
        <f t="shared" si="140"/>
        <v>616225</v>
      </c>
      <c r="U344" s="54" t="s">
        <v>727</v>
      </c>
    </row>
    <row r="345" spans="2:21" x14ac:dyDescent="0.25">
      <c r="B345" s="83">
        <v>332</v>
      </c>
      <c r="C345" s="65" t="s">
        <v>23</v>
      </c>
      <c r="D345" s="66" t="s">
        <v>59</v>
      </c>
      <c r="E345" s="67" t="s">
        <v>236</v>
      </c>
      <c r="F345" s="68" t="s">
        <v>246</v>
      </c>
      <c r="G345" s="89"/>
      <c r="H345" s="89"/>
      <c r="I345" s="93"/>
      <c r="J345" s="89"/>
      <c r="K345" s="89"/>
      <c r="L345" s="89"/>
      <c r="M345" s="89">
        <v>0</v>
      </c>
      <c r="N345" s="89"/>
      <c r="O345" s="89">
        <v>0</v>
      </c>
      <c r="P345" s="41">
        <f t="shared" si="150"/>
        <v>0</v>
      </c>
      <c r="Q345" s="89"/>
      <c r="R345" s="89">
        <f t="shared" si="138"/>
        <v>0</v>
      </c>
      <c r="S345" s="89">
        <f t="shared" si="139"/>
        <v>0</v>
      </c>
      <c r="T345" s="89">
        <f t="shared" si="140"/>
        <v>0</v>
      </c>
    </row>
    <row r="346" spans="2:21" x14ac:dyDescent="0.25">
      <c r="B346" s="83">
        <v>333</v>
      </c>
      <c r="C346" s="65" t="s">
        <v>23</v>
      </c>
      <c r="D346" s="66" t="s">
        <v>247</v>
      </c>
      <c r="E346" s="67" t="s">
        <v>236</v>
      </c>
      <c r="F346" s="68" t="s">
        <v>246</v>
      </c>
      <c r="G346" s="89"/>
      <c r="H346" s="89"/>
      <c r="I346" s="93"/>
      <c r="J346" s="89"/>
      <c r="K346" s="89"/>
      <c r="L346" s="89"/>
      <c r="M346" s="89">
        <v>0</v>
      </c>
      <c r="N346" s="89"/>
      <c r="O346" s="89">
        <v>0</v>
      </c>
      <c r="P346" s="41">
        <f t="shared" si="150"/>
        <v>0</v>
      </c>
      <c r="Q346" s="89"/>
      <c r="R346" s="89">
        <f t="shared" si="138"/>
        <v>0</v>
      </c>
      <c r="S346" s="89">
        <f t="shared" si="139"/>
        <v>0</v>
      </c>
      <c r="T346" s="89">
        <f t="shared" si="140"/>
        <v>0</v>
      </c>
    </row>
    <row r="347" spans="2:21" x14ac:dyDescent="0.25">
      <c r="B347" s="83">
        <v>334</v>
      </c>
      <c r="C347" s="65" t="s">
        <v>23</v>
      </c>
      <c r="D347" s="66" t="s">
        <v>203</v>
      </c>
      <c r="E347" s="67" t="s">
        <v>236</v>
      </c>
      <c r="F347" s="68" t="s">
        <v>248</v>
      </c>
      <c r="G347" s="89"/>
      <c r="H347" s="89"/>
      <c r="I347" s="93"/>
      <c r="J347" s="89"/>
      <c r="K347" s="89"/>
      <c r="L347" s="89"/>
      <c r="M347" s="89">
        <v>0</v>
      </c>
      <c r="N347" s="89"/>
      <c r="O347" s="89">
        <v>0</v>
      </c>
      <c r="P347" s="41">
        <f t="shared" si="150"/>
        <v>0</v>
      </c>
      <c r="Q347" s="89"/>
      <c r="R347" s="89">
        <f t="shared" si="138"/>
        <v>0</v>
      </c>
      <c r="S347" s="89">
        <f t="shared" si="139"/>
        <v>0</v>
      </c>
      <c r="T347" s="89">
        <f t="shared" si="140"/>
        <v>0</v>
      </c>
    </row>
    <row r="348" spans="2:21" x14ac:dyDescent="0.25">
      <c r="B348" s="83">
        <v>335</v>
      </c>
      <c r="C348" s="59" t="s">
        <v>23</v>
      </c>
      <c r="D348" s="61" t="s">
        <v>75</v>
      </c>
      <c r="E348" s="55" t="s">
        <v>236</v>
      </c>
      <c r="F348" s="57" t="s">
        <v>248</v>
      </c>
      <c r="G348" s="88"/>
      <c r="H348" s="88"/>
      <c r="I348" s="92"/>
      <c r="J348" s="88"/>
      <c r="K348" s="88"/>
      <c r="L348" s="88"/>
      <c r="M348" s="88">
        <f t="shared" ref="M348" si="151">SUM(K348+L348)</f>
        <v>0</v>
      </c>
      <c r="N348" s="88"/>
      <c r="O348" s="88">
        <v>0</v>
      </c>
      <c r="P348" s="41">
        <f t="shared" si="150"/>
        <v>0</v>
      </c>
      <c r="Q348" s="91">
        <v>191</v>
      </c>
      <c r="R348" s="88">
        <f t="shared" si="138"/>
        <v>0</v>
      </c>
      <c r="S348" s="88">
        <f t="shared" si="139"/>
        <v>0</v>
      </c>
      <c r="T348" s="88">
        <f t="shared" si="140"/>
        <v>0</v>
      </c>
      <c r="U348" s="54" t="s">
        <v>728</v>
      </c>
    </row>
    <row r="349" spans="2:21" x14ac:dyDescent="0.25">
      <c r="B349" s="83">
        <v>336</v>
      </c>
      <c r="C349" s="65" t="s">
        <v>23</v>
      </c>
      <c r="D349" s="66" t="s">
        <v>249</v>
      </c>
      <c r="E349" s="67" t="s">
        <v>236</v>
      </c>
      <c r="F349" s="68" t="s">
        <v>248</v>
      </c>
      <c r="G349" s="89"/>
      <c r="H349" s="89"/>
      <c r="I349" s="93"/>
      <c r="J349" s="89"/>
      <c r="K349" s="89"/>
      <c r="L349" s="89"/>
      <c r="M349" s="89">
        <v>0</v>
      </c>
      <c r="N349" s="89"/>
      <c r="O349" s="89">
        <v>0</v>
      </c>
      <c r="P349" s="41">
        <f t="shared" si="150"/>
        <v>0</v>
      </c>
      <c r="Q349" s="89"/>
      <c r="R349" s="89">
        <f t="shared" si="138"/>
        <v>0</v>
      </c>
      <c r="S349" s="89">
        <f t="shared" si="139"/>
        <v>0</v>
      </c>
      <c r="T349" s="89">
        <f t="shared" si="140"/>
        <v>0</v>
      </c>
    </row>
    <row r="350" spans="2:21" hidden="1" x14ac:dyDescent="0.25">
      <c r="B350" s="83">
        <v>337</v>
      </c>
      <c r="C350" s="59" t="s">
        <v>7</v>
      </c>
      <c r="D350" s="61" t="s">
        <v>90</v>
      </c>
      <c r="E350" s="55" t="s">
        <v>236</v>
      </c>
      <c r="F350" s="57" t="s">
        <v>248</v>
      </c>
      <c r="G350" s="88"/>
      <c r="H350" s="88"/>
      <c r="I350" s="92"/>
      <c r="J350" s="88"/>
      <c r="K350" s="88">
        <v>4100</v>
      </c>
      <c r="L350" s="88"/>
      <c r="M350" s="88">
        <f t="shared" ref="M350" si="152">SUM(K350+L350)</f>
        <v>4100</v>
      </c>
      <c r="N350" s="88"/>
      <c r="O350" s="88">
        <v>4100</v>
      </c>
      <c r="Q350" s="88">
        <v>205</v>
      </c>
      <c r="R350" s="88">
        <f t="shared" si="138"/>
        <v>840500</v>
      </c>
      <c r="S350" s="88">
        <f t="shared" si="139"/>
        <v>0</v>
      </c>
      <c r="T350" s="88">
        <f t="shared" si="140"/>
        <v>840500</v>
      </c>
    </row>
    <row r="351" spans="2:21" x14ac:dyDescent="0.25">
      <c r="B351" s="83">
        <v>338</v>
      </c>
      <c r="C351" s="65" t="s">
        <v>23</v>
      </c>
      <c r="D351" s="66" t="s">
        <v>227</v>
      </c>
      <c r="E351" s="67" t="s">
        <v>236</v>
      </c>
      <c r="F351" s="68" t="s">
        <v>248</v>
      </c>
      <c r="G351" s="89"/>
      <c r="H351" s="89"/>
      <c r="I351" s="93"/>
      <c r="J351" s="89"/>
      <c r="K351" s="89"/>
      <c r="L351" s="89"/>
      <c r="M351" s="89">
        <v>0</v>
      </c>
      <c r="N351" s="89"/>
      <c r="O351" s="89">
        <v>0</v>
      </c>
      <c r="P351" s="41">
        <f t="shared" ref="P351:P352" si="153">M351-N351</f>
        <v>0</v>
      </c>
      <c r="Q351" s="89"/>
      <c r="R351" s="89">
        <f t="shared" si="138"/>
        <v>0</v>
      </c>
      <c r="S351" s="89">
        <f t="shared" si="139"/>
        <v>0</v>
      </c>
      <c r="T351" s="89">
        <f t="shared" si="140"/>
        <v>0</v>
      </c>
    </row>
    <row r="352" spans="2:21" x14ac:dyDescent="0.25">
      <c r="B352" s="83">
        <v>339</v>
      </c>
      <c r="C352" s="65" t="s">
        <v>23</v>
      </c>
      <c r="D352" s="66" t="s">
        <v>114</v>
      </c>
      <c r="E352" s="67" t="s">
        <v>236</v>
      </c>
      <c r="F352" s="68" t="s">
        <v>250</v>
      </c>
      <c r="G352" s="89"/>
      <c r="H352" s="89"/>
      <c r="I352" s="93"/>
      <c r="J352" s="89"/>
      <c r="K352" s="89"/>
      <c r="L352" s="89"/>
      <c r="M352" s="89">
        <v>0</v>
      </c>
      <c r="N352" s="89"/>
      <c r="O352" s="89">
        <v>0</v>
      </c>
      <c r="P352" s="41">
        <f t="shared" si="153"/>
        <v>0</v>
      </c>
      <c r="Q352" s="89"/>
      <c r="R352" s="89">
        <f t="shared" si="138"/>
        <v>0</v>
      </c>
      <c r="S352" s="89">
        <f t="shared" si="139"/>
        <v>0</v>
      </c>
      <c r="T352" s="89">
        <f t="shared" si="140"/>
        <v>0</v>
      </c>
    </row>
    <row r="353" spans="2:21" hidden="1" x14ac:dyDescent="0.25">
      <c r="B353" s="83">
        <v>340</v>
      </c>
      <c r="C353" s="65" t="s">
        <v>17</v>
      </c>
      <c r="D353" s="73" t="s">
        <v>251</v>
      </c>
      <c r="E353" s="67" t="s">
        <v>236</v>
      </c>
      <c r="F353" s="68" t="s">
        <v>252</v>
      </c>
      <c r="G353" s="89"/>
      <c r="H353" s="89"/>
      <c r="I353" s="93"/>
      <c r="J353" s="89"/>
      <c r="K353" s="89"/>
      <c r="L353" s="89"/>
      <c r="M353" s="89">
        <v>0</v>
      </c>
      <c r="N353" s="89"/>
      <c r="O353" s="89">
        <v>0</v>
      </c>
      <c r="Q353" s="89"/>
      <c r="R353" s="89">
        <f t="shared" si="138"/>
        <v>0</v>
      </c>
      <c r="S353" s="89">
        <f t="shared" si="139"/>
        <v>0</v>
      </c>
      <c r="T353" s="89">
        <f t="shared" si="140"/>
        <v>0</v>
      </c>
    </row>
    <row r="354" spans="2:21" x14ac:dyDescent="0.25">
      <c r="B354" s="83">
        <v>341</v>
      </c>
      <c r="C354" s="59" t="s">
        <v>23</v>
      </c>
      <c r="D354" s="63" t="s">
        <v>66</v>
      </c>
      <c r="E354" s="55" t="s">
        <v>236</v>
      </c>
      <c r="F354" s="57" t="s">
        <v>252</v>
      </c>
      <c r="G354" s="88"/>
      <c r="H354" s="88"/>
      <c r="I354" s="92"/>
      <c r="J354" s="88"/>
      <c r="K354" s="88"/>
      <c r="L354" s="88"/>
      <c r="M354" s="88">
        <f t="shared" ref="M354:M355" si="154">SUM(K354+L354)</f>
        <v>0</v>
      </c>
      <c r="N354" s="88"/>
      <c r="O354" s="88">
        <v>0</v>
      </c>
      <c r="P354" s="41">
        <f t="shared" ref="P354:P357" si="155">M354-N354</f>
        <v>0</v>
      </c>
      <c r="Q354" s="88">
        <v>139</v>
      </c>
      <c r="R354" s="88">
        <f t="shared" si="138"/>
        <v>0</v>
      </c>
      <c r="S354" s="88">
        <f t="shared" si="139"/>
        <v>0</v>
      </c>
      <c r="T354" s="88">
        <f t="shared" si="140"/>
        <v>0</v>
      </c>
      <c r="U354" s="54" t="s">
        <v>727</v>
      </c>
    </row>
    <row r="355" spans="2:21" x14ac:dyDescent="0.25">
      <c r="B355" s="83">
        <v>342</v>
      </c>
      <c r="C355" s="59" t="s">
        <v>23</v>
      </c>
      <c r="D355" s="63" t="s">
        <v>253</v>
      </c>
      <c r="E355" s="55" t="s">
        <v>236</v>
      </c>
      <c r="F355" s="57" t="s">
        <v>252</v>
      </c>
      <c r="G355" s="88"/>
      <c r="H355" s="88"/>
      <c r="I355" s="92"/>
      <c r="J355" s="88"/>
      <c r="K355" s="88"/>
      <c r="L355" s="88"/>
      <c r="M355" s="88">
        <f t="shared" si="154"/>
        <v>0</v>
      </c>
      <c r="N355" s="88"/>
      <c r="O355" s="88">
        <v>0</v>
      </c>
      <c r="P355" s="41">
        <f t="shared" si="155"/>
        <v>0</v>
      </c>
      <c r="Q355" s="88">
        <v>139</v>
      </c>
      <c r="R355" s="88">
        <f t="shared" si="138"/>
        <v>0</v>
      </c>
      <c r="S355" s="88">
        <f t="shared" si="139"/>
        <v>0</v>
      </c>
      <c r="T355" s="88">
        <f t="shared" si="140"/>
        <v>0</v>
      </c>
      <c r="U355" s="54" t="s">
        <v>727</v>
      </c>
    </row>
    <row r="356" spans="2:21" x14ac:dyDescent="0.25">
      <c r="B356" s="83">
        <v>343</v>
      </c>
      <c r="C356" s="65" t="s">
        <v>23</v>
      </c>
      <c r="D356" s="73" t="s">
        <v>186</v>
      </c>
      <c r="E356" s="67" t="s">
        <v>236</v>
      </c>
      <c r="F356" s="68" t="s">
        <v>252</v>
      </c>
      <c r="G356" s="89"/>
      <c r="H356" s="89"/>
      <c r="I356" s="93"/>
      <c r="J356" s="89"/>
      <c r="K356" s="89"/>
      <c r="L356" s="89"/>
      <c r="M356" s="89">
        <v>0</v>
      </c>
      <c r="N356" s="89"/>
      <c r="O356" s="89">
        <v>0</v>
      </c>
      <c r="P356" s="41">
        <f t="shared" si="155"/>
        <v>0</v>
      </c>
      <c r="Q356" s="89"/>
      <c r="R356" s="89">
        <f t="shared" si="138"/>
        <v>0</v>
      </c>
      <c r="S356" s="89">
        <f t="shared" si="139"/>
        <v>0</v>
      </c>
      <c r="T356" s="89">
        <f t="shared" si="140"/>
        <v>0</v>
      </c>
    </row>
    <row r="357" spans="2:21" x14ac:dyDescent="0.25">
      <c r="B357" s="83">
        <v>344</v>
      </c>
      <c r="C357" s="65" t="s">
        <v>23</v>
      </c>
      <c r="D357" s="73" t="s">
        <v>61</v>
      </c>
      <c r="E357" s="67" t="s">
        <v>236</v>
      </c>
      <c r="F357" s="68" t="s">
        <v>252</v>
      </c>
      <c r="G357" s="89"/>
      <c r="H357" s="89"/>
      <c r="I357" s="93"/>
      <c r="J357" s="89"/>
      <c r="K357" s="89"/>
      <c r="L357" s="89"/>
      <c r="M357" s="89">
        <v>0</v>
      </c>
      <c r="N357" s="89"/>
      <c r="O357" s="89">
        <v>0</v>
      </c>
      <c r="P357" s="41">
        <f t="shared" si="155"/>
        <v>0</v>
      </c>
      <c r="Q357" s="89"/>
      <c r="R357" s="89">
        <f t="shared" si="138"/>
        <v>0</v>
      </c>
      <c r="S357" s="89">
        <f t="shared" si="139"/>
        <v>0</v>
      </c>
      <c r="T357" s="89">
        <f t="shared" si="140"/>
        <v>0</v>
      </c>
    </row>
    <row r="358" spans="2:21" hidden="1" x14ac:dyDescent="0.25">
      <c r="B358" s="83">
        <v>345</v>
      </c>
      <c r="C358" s="59" t="s">
        <v>7</v>
      </c>
      <c r="D358" s="63" t="s">
        <v>8</v>
      </c>
      <c r="E358" s="55" t="s">
        <v>236</v>
      </c>
      <c r="F358" s="57" t="s">
        <v>252</v>
      </c>
      <c r="G358" s="88"/>
      <c r="H358" s="88"/>
      <c r="I358" s="92"/>
      <c r="J358" s="88"/>
      <c r="K358" s="88"/>
      <c r="L358" s="88"/>
      <c r="M358" s="88">
        <f t="shared" ref="M358:M359" si="156">SUM(K358+L358)</f>
        <v>0</v>
      </c>
      <c r="N358" s="88"/>
      <c r="O358" s="88">
        <v>0</v>
      </c>
      <c r="Q358" s="88">
        <v>140</v>
      </c>
      <c r="R358" s="88">
        <f t="shared" si="138"/>
        <v>0</v>
      </c>
      <c r="S358" s="88">
        <f t="shared" si="139"/>
        <v>0</v>
      </c>
      <c r="T358" s="88">
        <f t="shared" si="140"/>
        <v>0</v>
      </c>
    </row>
    <row r="359" spans="2:21" hidden="1" x14ac:dyDescent="0.25">
      <c r="B359" s="83">
        <v>345</v>
      </c>
      <c r="C359" s="95" t="s">
        <v>7</v>
      </c>
      <c r="D359" s="103" t="s">
        <v>132</v>
      </c>
      <c r="E359" s="97" t="s">
        <v>236</v>
      </c>
      <c r="F359" s="98" t="s">
        <v>252</v>
      </c>
      <c r="G359" s="99"/>
      <c r="H359" s="99"/>
      <c r="I359" s="100"/>
      <c r="J359" s="99"/>
      <c r="K359" s="99"/>
      <c r="L359" s="99">
        <v>3750</v>
      </c>
      <c r="M359" s="99">
        <f t="shared" si="156"/>
        <v>3750</v>
      </c>
      <c r="N359" s="99"/>
      <c r="O359" s="99">
        <v>0</v>
      </c>
      <c r="Q359" s="99">
        <v>150</v>
      </c>
      <c r="R359" s="99">
        <f t="shared" si="138"/>
        <v>562500</v>
      </c>
      <c r="S359" s="99">
        <f t="shared" si="139"/>
        <v>0</v>
      </c>
      <c r="T359" s="99">
        <f t="shared" si="140"/>
        <v>0</v>
      </c>
    </row>
    <row r="360" spans="2:21" hidden="1" x14ac:dyDescent="0.25">
      <c r="B360" s="83">
        <v>346</v>
      </c>
      <c r="C360" s="65" t="s">
        <v>7</v>
      </c>
      <c r="D360" s="73" t="s">
        <v>52</v>
      </c>
      <c r="E360" s="67" t="s">
        <v>236</v>
      </c>
      <c r="F360" s="68" t="s">
        <v>252</v>
      </c>
      <c r="G360" s="89"/>
      <c r="H360" s="89"/>
      <c r="I360" s="93"/>
      <c r="J360" s="89"/>
      <c r="K360" s="89"/>
      <c r="L360" s="89"/>
      <c r="M360" s="89">
        <v>0</v>
      </c>
      <c r="N360" s="89"/>
      <c r="O360" s="89">
        <v>0</v>
      </c>
      <c r="Q360" s="89"/>
      <c r="R360" s="89">
        <f t="shared" si="138"/>
        <v>0</v>
      </c>
      <c r="S360" s="89">
        <f t="shared" si="139"/>
        <v>0</v>
      </c>
      <c r="T360" s="89">
        <f t="shared" si="140"/>
        <v>0</v>
      </c>
    </row>
    <row r="361" spans="2:21" x14ac:dyDescent="0.25">
      <c r="B361" s="83">
        <v>347</v>
      </c>
      <c r="C361" s="65" t="s">
        <v>23</v>
      </c>
      <c r="D361" s="80" t="s">
        <v>56</v>
      </c>
      <c r="E361" s="81" t="s">
        <v>236</v>
      </c>
      <c r="F361" s="82" t="s">
        <v>254</v>
      </c>
      <c r="G361" s="89"/>
      <c r="H361" s="89"/>
      <c r="I361" s="93"/>
      <c r="J361" s="89"/>
      <c r="K361" s="89"/>
      <c r="L361" s="89"/>
      <c r="M361" s="89">
        <v>0</v>
      </c>
      <c r="N361" s="89"/>
      <c r="O361" s="89">
        <v>0</v>
      </c>
      <c r="P361" s="41">
        <f t="shared" ref="P361:P365" si="157">M361-N361</f>
        <v>0</v>
      </c>
      <c r="Q361" s="89"/>
      <c r="R361" s="89">
        <f t="shared" si="138"/>
        <v>0</v>
      </c>
      <c r="S361" s="89">
        <f t="shared" si="139"/>
        <v>0</v>
      </c>
      <c r="T361" s="89">
        <f t="shared" si="140"/>
        <v>0</v>
      </c>
    </row>
    <row r="362" spans="2:21" x14ac:dyDescent="0.25">
      <c r="B362" s="83">
        <v>348</v>
      </c>
      <c r="C362" s="59" t="s">
        <v>23</v>
      </c>
      <c r="D362" s="61" t="s">
        <v>255</v>
      </c>
      <c r="E362" s="55" t="s">
        <v>236</v>
      </c>
      <c r="F362" s="57" t="s">
        <v>254</v>
      </c>
      <c r="G362" s="88"/>
      <c r="H362" s="88"/>
      <c r="I362" s="92"/>
      <c r="J362" s="88"/>
      <c r="K362" s="88"/>
      <c r="L362" s="88"/>
      <c r="M362" s="88">
        <f t="shared" ref="M362:M367" si="158">SUM(K362+L362)</f>
        <v>0</v>
      </c>
      <c r="N362" s="88"/>
      <c r="O362" s="88">
        <v>0</v>
      </c>
      <c r="P362" s="41">
        <f t="shared" si="157"/>
        <v>0</v>
      </c>
      <c r="Q362" s="88">
        <v>116</v>
      </c>
      <c r="R362" s="88">
        <f t="shared" si="138"/>
        <v>0</v>
      </c>
      <c r="S362" s="88">
        <f t="shared" si="139"/>
        <v>0</v>
      </c>
      <c r="T362" s="88">
        <f t="shared" si="140"/>
        <v>0</v>
      </c>
      <c r="U362" s="54" t="s">
        <v>731</v>
      </c>
    </row>
    <row r="363" spans="2:21" x14ac:dyDescent="0.25">
      <c r="B363" s="83">
        <v>349</v>
      </c>
      <c r="C363" s="59" t="s">
        <v>23</v>
      </c>
      <c r="D363" s="61" t="s">
        <v>66</v>
      </c>
      <c r="E363" s="55" t="s">
        <v>236</v>
      </c>
      <c r="F363" s="57" t="s">
        <v>254</v>
      </c>
      <c r="G363" s="88"/>
      <c r="H363" s="88"/>
      <c r="I363" s="92"/>
      <c r="J363" s="88"/>
      <c r="K363" s="88">
        <f>7200+9750</f>
        <v>16950</v>
      </c>
      <c r="L363" s="88"/>
      <c r="M363" s="88">
        <f t="shared" si="158"/>
        <v>16950</v>
      </c>
      <c r="N363" s="88"/>
      <c r="O363" s="88">
        <v>7200</v>
      </c>
      <c r="P363" s="41">
        <f t="shared" si="157"/>
        <v>16950</v>
      </c>
      <c r="Q363" s="88">
        <v>144</v>
      </c>
      <c r="R363" s="88">
        <f t="shared" si="138"/>
        <v>2440800</v>
      </c>
      <c r="S363" s="88">
        <f t="shared" si="139"/>
        <v>0</v>
      </c>
      <c r="T363" s="88">
        <f t="shared" si="140"/>
        <v>1036800</v>
      </c>
      <c r="U363" s="54" t="s">
        <v>727</v>
      </c>
    </row>
    <row r="364" spans="2:21" x14ac:dyDescent="0.25">
      <c r="B364" s="83">
        <v>350</v>
      </c>
      <c r="C364" s="59" t="s">
        <v>23</v>
      </c>
      <c r="D364" s="61" t="s">
        <v>203</v>
      </c>
      <c r="E364" s="55" t="s">
        <v>236</v>
      </c>
      <c r="F364" s="57" t="s">
        <v>254</v>
      </c>
      <c r="G364" s="88"/>
      <c r="H364" s="88"/>
      <c r="I364" s="92"/>
      <c r="J364" s="88"/>
      <c r="K364" s="88">
        <v>3200</v>
      </c>
      <c r="L364" s="88"/>
      <c r="M364" s="88">
        <f t="shared" si="158"/>
        <v>3200</v>
      </c>
      <c r="N364" s="88"/>
      <c r="O364" s="88">
        <v>3200</v>
      </c>
      <c r="P364" s="41">
        <f t="shared" si="157"/>
        <v>3200</v>
      </c>
      <c r="Q364" s="88">
        <v>128</v>
      </c>
      <c r="R364" s="88">
        <f t="shared" si="138"/>
        <v>409600</v>
      </c>
      <c r="S364" s="88">
        <f t="shared" si="139"/>
        <v>0</v>
      </c>
      <c r="T364" s="88">
        <f t="shared" si="140"/>
        <v>409600</v>
      </c>
      <c r="U364" s="54" t="s">
        <v>727</v>
      </c>
    </row>
    <row r="365" spans="2:21" x14ac:dyDescent="0.25">
      <c r="B365" s="83">
        <v>351</v>
      </c>
      <c r="C365" s="59" t="s">
        <v>23</v>
      </c>
      <c r="D365" s="61" t="s">
        <v>215</v>
      </c>
      <c r="E365" s="55" t="s">
        <v>236</v>
      </c>
      <c r="F365" s="57" t="s">
        <v>254</v>
      </c>
      <c r="G365" s="88"/>
      <c r="H365" s="88"/>
      <c r="I365" s="92"/>
      <c r="J365" s="88"/>
      <c r="K365" s="88">
        <v>3175</v>
      </c>
      <c r="L365" s="88"/>
      <c r="M365" s="88">
        <f t="shared" si="158"/>
        <v>3175</v>
      </c>
      <c r="N365" s="88"/>
      <c r="O365" s="88">
        <v>3175</v>
      </c>
      <c r="P365" s="41">
        <f t="shared" si="157"/>
        <v>3175</v>
      </c>
      <c r="Q365" s="88">
        <v>127</v>
      </c>
      <c r="R365" s="88">
        <f t="shared" si="138"/>
        <v>403225</v>
      </c>
      <c r="S365" s="88">
        <f t="shared" si="139"/>
        <v>0</v>
      </c>
      <c r="T365" s="88">
        <f t="shared" si="140"/>
        <v>403225</v>
      </c>
      <c r="U365" s="54" t="s">
        <v>727</v>
      </c>
    </row>
    <row r="366" spans="2:21" hidden="1" x14ac:dyDescent="0.25">
      <c r="B366" s="83">
        <v>352</v>
      </c>
      <c r="C366" s="59" t="s">
        <v>7</v>
      </c>
      <c r="D366" s="61" t="s">
        <v>35</v>
      </c>
      <c r="E366" s="55" t="s">
        <v>236</v>
      </c>
      <c r="F366" s="57" t="s">
        <v>254</v>
      </c>
      <c r="G366" s="88"/>
      <c r="H366" s="88"/>
      <c r="I366" s="92"/>
      <c r="J366" s="88"/>
      <c r="K366" s="88">
        <v>121600</v>
      </c>
      <c r="L366" s="88">
        <v>28625</v>
      </c>
      <c r="M366" s="88">
        <f t="shared" si="158"/>
        <v>150225</v>
      </c>
      <c r="N366" s="88"/>
      <c r="O366" s="88">
        <v>150800</v>
      </c>
      <c r="Q366" s="88">
        <v>116</v>
      </c>
      <c r="R366" s="88">
        <f t="shared" si="138"/>
        <v>17426100</v>
      </c>
      <c r="S366" s="88">
        <f t="shared" si="139"/>
        <v>0</v>
      </c>
      <c r="T366" s="88">
        <f t="shared" si="140"/>
        <v>17492800</v>
      </c>
    </row>
    <row r="367" spans="2:21" x14ac:dyDescent="0.25">
      <c r="B367" s="83">
        <v>353</v>
      </c>
      <c r="C367" s="59" t="s">
        <v>23</v>
      </c>
      <c r="D367" s="61" t="s">
        <v>256</v>
      </c>
      <c r="E367" s="55" t="s">
        <v>236</v>
      </c>
      <c r="F367" s="57" t="s">
        <v>254</v>
      </c>
      <c r="G367" s="88"/>
      <c r="H367" s="88"/>
      <c r="I367" s="92"/>
      <c r="J367" s="88"/>
      <c r="K367" s="88"/>
      <c r="L367" s="88"/>
      <c r="M367" s="88">
        <f t="shared" si="158"/>
        <v>0</v>
      </c>
      <c r="N367" s="88"/>
      <c r="O367" s="88">
        <v>0</v>
      </c>
      <c r="P367" s="41">
        <f t="shared" ref="P367:P369" si="159">M367-N367</f>
        <v>0</v>
      </c>
      <c r="Q367" s="88">
        <v>118</v>
      </c>
      <c r="R367" s="88">
        <f t="shared" si="138"/>
        <v>0</v>
      </c>
      <c r="S367" s="88">
        <f t="shared" si="139"/>
        <v>0</v>
      </c>
      <c r="T367" s="88">
        <f t="shared" si="140"/>
        <v>0</v>
      </c>
    </row>
    <row r="368" spans="2:21" x14ac:dyDescent="0.25">
      <c r="B368" s="83">
        <v>354</v>
      </c>
      <c r="C368" s="65" t="s">
        <v>23</v>
      </c>
      <c r="D368" s="66" t="s">
        <v>61</v>
      </c>
      <c r="E368" s="67" t="s">
        <v>236</v>
      </c>
      <c r="F368" s="68" t="s">
        <v>254</v>
      </c>
      <c r="G368" s="89"/>
      <c r="H368" s="89"/>
      <c r="I368" s="93"/>
      <c r="J368" s="89"/>
      <c r="K368" s="89"/>
      <c r="L368" s="89"/>
      <c r="M368" s="89">
        <v>0</v>
      </c>
      <c r="N368" s="89"/>
      <c r="O368" s="89">
        <v>0</v>
      </c>
      <c r="P368" s="41">
        <f t="shared" si="159"/>
        <v>0</v>
      </c>
      <c r="Q368" s="89"/>
      <c r="R368" s="89">
        <f t="shared" si="138"/>
        <v>0</v>
      </c>
      <c r="S368" s="89">
        <f t="shared" si="139"/>
        <v>0</v>
      </c>
      <c r="T368" s="89">
        <f t="shared" si="140"/>
        <v>0</v>
      </c>
    </row>
    <row r="369" spans="2:21" x14ac:dyDescent="0.25">
      <c r="B369" s="83">
        <v>355</v>
      </c>
      <c r="C369" s="65" t="s">
        <v>23</v>
      </c>
      <c r="D369" s="66" t="s">
        <v>62</v>
      </c>
      <c r="E369" s="67" t="s">
        <v>236</v>
      </c>
      <c r="F369" s="68" t="s">
        <v>254</v>
      </c>
      <c r="G369" s="89"/>
      <c r="H369" s="89"/>
      <c r="I369" s="93"/>
      <c r="J369" s="89"/>
      <c r="K369" s="89"/>
      <c r="L369" s="89"/>
      <c r="M369" s="89">
        <v>0</v>
      </c>
      <c r="N369" s="89"/>
      <c r="O369" s="89">
        <v>0</v>
      </c>
      <c r="P369" s="41">
        <f t="shared" si="159"/>
        <v>0</v>
      </c>
      <c r="Q369" s="89"/>
      <c r="R369" s="89">
        <f t="shared" si="138"/>
        <v>0</v>
      </c>
      <c r="S369" s="89">
        <f t="shared" si="139"/>
        <v>0</v>
      </c>
      <c r="T369" s="89">
        <f t="shared" si="140"/>
        <v>0</v>
      </c>
    </row>
    <row r="370" spans="2:21" hidden="1" x14ac:dyDescent="0.25">
      <c r="B370" s="83">
        <v>356</v>
      </c>
      <c r="C370" s="59" t="s">
        <v>7</v>
      </c>
      <c r="D370" s="61" t="s">
        <v>183</v>
      </c>
      <c r="E370" s="55" t="s">
        <v>236</v>
      </c>
      <c r="F370" s="57" t="s">
        <v>254</v>
      </c>
      <c r="G370" s="88"/>
      <c r="H370" s="88"/>
      <c r="I370" s="92"/>
      <c r="J370" s="88"/>
      <c r="K370" s="88">
        <v>3075</v>
      </c>
      <c r="L370" s="88"/>
      <c r="M370" s="88">
        <f t="shared" ref="M370:M372" si="160">SUM(K370+L370)</f>
        <v>3075</v>
      </c>
      <c r="N370" s="88"/>
      <c r="O370" s="88">
        <v>0</v>
      </c>
      <c r="Q370" s="88">
        <v>123</v>
      </c>
      <c r="R370" s="88">
        <f t="shared" si="138"/>
        <v>378225</v>
      </c>
      <c r="S370" s="88">
        <f t="shared" si="139"/>
        <v>0</v>
      </c>
      <c r="T370" s="88">
        <f t="shared" si="140"/>
        <v>0</v>
      </c>
    </row>
    <row r="371" spans="2:21" hidden="1" x14ac:dyDescent="0.25">
      <c r="B371" s="83">
        <v>357</v>
      </c>
      <c r="C371" s="59" t="s">
        <v>7</v>
      </c>
      <c r="D371" s="61" t="s">
        <v>184</v>
      </c>
      <c r="E371" s="55" t="s">
        <v>236</v>
      </c>
      <c r="F371" s="57" t="s">
        <v>254</v>
      </c>
      <c r="G371" s="88"/>
      <c r="H371" s="88"/>
      <c r="I371" s="92"/>
      <c r="J371" s="88"/>
      <c r="K371" s="88">
        <v>23850</v>
      </c>
      <c r="L371" s="88"/>
      <c r="M371" s="88">
        <f t="shared" si="160"/>
        <v>23850</v>
      </c>
      <c r="N371" s="88"/>
      <c r="O371" s="88">
        <v>32000</v>
      </c>
      <c r="Q371" s="88">
        <v>128</v>
      </c>
      <c r="R371" s="88">
        <f t="shared" si="138"/>
        <v>3052800</v>
      </c>
      <c r="S371" s="88">
        <f t="shared" si="139"/>
        <v>0</v>
      </c>
      <c r="T371" s="88">
        <f t="shared" si="140"/>
        <v>4096000</v>
      </c>
    </row>
    <row r="372" spans="2:21" x14ac:dyDescent="0.25">
      <c r="B372" s="83">
        <v>358</v>
      </c>
      <c r="C372" s="59" t="s">
        <v>23</v>
      </c>
      <c r="D372" s="61" t="s">
        <v>75</v>
      </c>
      <c r="E372" s="55" t="s">
        <v>236</v>
      </c>
      <c r="F372" s="57" t="s">
        <v>254</v>
      </c>
      <c r="G372" s="88"/>
      <c r="H372" s="88"/>
      <c r="I372" s="92"/>
      <c r="J372" s="88"/>
      <c r="K372" s="88">
        <f>26250+12500</f>
        <v>38750</v>
      </c>
      <c r="L372" s="88"/>
      <c r="M372" s="88">
        <f t="shared" si="160"/>
        <v>38750</v>
      </c>
      <c r="N372" s="88"/>
      <c r="O372" s="88">
        <v>0</v>
      </c>
      <c r="P372" s="41">
        <f t="shared" ref="P372:P373" si="161">M372-N372</f>
        <v>38750</v>
      </c>
      <c r="Q372" s="88">
        <v>105</v>
      </c>
      <c r="R372" s="88">
        <f t="shared" si="138"/>
        <v>4068750</v>
      </c>
      <c r="S372" s="88">
        <f t="shared" si="139"/>
        <v>0</v>
      </c>
      <c r="T372" s="88">
        <f t="shared" si="140"/>
        <v>0</v>
      </c>
      <c r="U372" s="54" t="s">
        <v>727</v>
      </c>
    </row>
    <row r="373" spans="2:21" x14ac:dyDescent="0.25">
      <c r="B373" s="83">
        <v>359</v>
      </c>
      <c r="C373" s="65" t="s">
        <v>23</v>
      </c>
      <c r="D373" s="66" t="s">
        <v>257</v>
      </c>
      <c r="E373" s="67" t="s">
        <v>236</v>
      </c>
      <c r="F373" s="68" t="s">
        <v>254</v>
      </c>
      <c r="G373" s="89"/>
      <c r="H373" s="89"/>
      <c r="I373" s="93"/>
      <c r="J373" s="89"/>
      <c r="K373" s="89"/>
      <c r="L373" s="89"/>
      <c r="M373" s="89">
        <v>0</v>
      </c>
      <c r="N373" s="89"/>
      <c r="O373" s="89">
        <v>0</v>
      </c>
      <c r="P373" s="41">
        <f t="shared" si="161"/>
        <v>0</v>
      </c>
      <c r="Q373" s="89"/>
      <c r="R373" s="89">
        <f t="shared" si="138"/>
        <v>0</v>
      </c>
      <c r="S373" s="89">
        <f t="shared" si="139"/>
        <v>0</v>
      </c>
      <c r="T373" s="89">
        <f t="shared" si="140"/>
        <v>0</v>
      </c>
    </row>
    <row r="374" spans="2:21" hidden="1" x14ac:dyDescent="0.25">
      <c r="B374" s="83">
        <v>360</v>
      </c>
      <c r="C374" s="65" t="s">
        <v>7</v>
      </c>
      <c r="D374" s="66" t="s">
        <v>126</v>
      </c>
      <c r="E374" s="67" t="s">
        <v>236</v>
      </c>
      <c r="F374" s="68" t="s">
        <v>254</v>
      </c>
      <c r="G374" s="89"/>
      <c r="H374" s="89"/>
      <c r="I374" s="93"/>
      <c r="J374" s="89"/>
      <c r="K374" s="89"/>
      <c r="L374" s="89"/>
      <c r="M374" s="89">
        <v>0</v>
      </c>
      <c r="N374" s="89"/>
      <c r="O374" s="89">
        <v>0</v>
      </c>
      <c r="Q374" s="89"/>
      <c r="R374" s="89">
        <f t="shared" ref="R374:R437" si="162">M374*Q374</f>
        <v>0</v>
      </c>
      <c r="S374" s="89">
        <f t="shared" ref="S374:S437" si="163">N374*Q374</f>
        <v>0</v>
      </c>
      <c r="T374" s="89">
        <f t="shared" ref="T374:T437" si="164">O374*Q374</f>
        <v>0</v>
      </c>
    </row>
    <row r="375" spans="2:21" hidden="1" x14ac:dyDescent="0.25">
      <c r="B375" s="83">
        <v>361</v>
      </c>
      <c r="C375" s="59" t="s">
        <v>7</v>
      </c>
      <c r="D375" s="61" t="s">
        <v>8</v>
      </c>
      <c r="E375" s="55" t="s">
        <v>236</v>
      </c>
      <c r="F375" s="57" t="s">
        <v>254</v>
      </c>
      <c r="G375" s="88"/>
      <c r="H375" s="88"/>
      <c r="I375" s="92"/>
      <c r="J375" s="88"/>
      <c r="K375" s="88">
        <v>13200</v>
      </c>
      <c r="L375" s="88"/>
      <c r="M375" s="88">
        <f t="shared" ref="M375" si="165">SUM(K375+L375)</f>
        <v>13200</v>
      </c>
      <c r="N375" s="88"/>
      <c r="O375" s="88">
        <v>19800</v>
      </c>
      <c r="Q375" s="88">
        <v>132</v>
      </c>
      <c r="R375" s="88">
        <f t="shared" si="162"/>
        <v>1742400</v>
      </c>
      <c r="S375" s="88">
        <f t="shared" si="163"/>
        <v>0</v>
      </c>
      <c r="T375" s="88">
        <f t="shared" si="164"/>
        <v>2613600</v>
      </c>
    </row>
    <row r="376" spans="2:21" hidden="1" x14ac:dyDescent="0.25">
      <c r="B376" s="83">
        <v>362</v>
      </c>
      <c r="C376" s="65" t="s">
        <v>7</v>
      </c>
      <c r="D376" s="66" t="s">
        <v>258</v>
      </c>
      <c r="E376" s="67" t="s">
        <v>236</v>
      </c>
      <c r="F376" s="68" t="s">
        <v>254</v>
      </c>
      <c r="G376" s="89"/>
      <c r="H376" s="89"/>
      <c r="I376" s="93"/>
      <c r="J376" s="89"/>
      <c r="K376" s="89"/>
      <c r="L376" s="89"/>
      <c r="M376" s="89">
        <v>0</v>
      </c>
      <c r="N376" s="89"/>
      <c r="O376" s="89">
        <v>0</v>
      </c>
      <c r="Q376" s="89"/>
      <c r="R376" s="89">
        <f t="shared" si="162"/>
        <v>0</v>
      </c>
      <c r="S376" s="89">
        <f t="shared" si="163"/>
        <v>0</v>
      </c>
      <c r="T376" s="89">
        <f t="shared" si="164"/>
        <v>0</v>
      </c>
    </row>
    <row r="377" spans="2:21" x14ac:dyDescent="0.25">
      <c r="B377" s="83">
        <v>363</v>
      </c>
      <c r="C377" s="59" t="s">
        <v>23</v>
      </c>
      <c r="D377" s="61" t="s">
        <v>138</v>
      </c>
      <c r="E377" s="55" t="s">
        <v>236</v>
      </c>
      <c r="F377" s="57" t="s">
        <v>254</v>
      </c>
      <c r="G377" s="88"/>
      <c r="H377" s="88"/>
      <c r="I377" s="92"/>
      <c r="J377" s="88"/>
      <c r="K377" s="88">
        <f>3250+6500</f>
        <v>9750</v>
      </c>
      <c r="L377" s="88"/>
      <c r="M377" s="88">
        <f t="shared" ref="M377" si="166">SUM(K377+L377)</f>
        <v>9750</v>
      </c>
      <c r="N377" s="88"/>
      <c r="O377" s="88">
        <v>6500</v>
      </c>
      <c r="P377" s="41">
        <f t="shared" ref="P377:P378" si="167">M377-N377</f>
        <v>9750</v>
      </c>
      <c r="Q377" s="88">
        <v>130</v>
      </c>
      <c r="R377" s="88">
        <f t="shared" si="162"/>
        <v>1267500</v>
      </c>
      <c r="S377" s="88">
        <f t="shared" si="163"/>
        <v>0</v>
      </c>
      <c r="T377" s="88">
        <f t="shared" si="164"/>
        <v>845000</v>
      </c>
      <c r="U377" s="54" t="s">
        <v>727</v>
      </c>
    </row>
    <row r="378" spans="2:21" x14ac:dyDescent="0.25">
      <c r="B378" s="83">
        <v>364</v>
      </c>
      <c r="C378" s="65" t="s">
        <v>23</v>
      </c>
      <c r="D378" s="66" t="s">
        <v>259</v>
      </c>
      <c r="E378" s="67" t="s">
        <v>236</v>
      </c>
      <c r="F378" s="68" t="s">
        <v>254</v>
      </c>
      <c r="G378" s="89"/>
      <c r="H378" s="89"/>
      <c r="I378" s="93"/>
      <c r="J378" s="89"/>
      <c r="K378" s="89"/>
      <c r="L378" s="89"/>
      <c r="M378" s="89">
        <v>0</v>
      </c>
      <c r="N378" s="89"/>
      <c r="O378" s="89">
        <v>0</v>
      </c>
      <c r="P378" s="41">
        <f t="shared" si="167"/>
        <v>0</v>
      </c>
      <c r="Q378" s="89"/>
      <c r="R378" s="89">
        <f t="shared" si="162"/>
        <v>0</v>
      </c>
      <c r="S378" s="89">
        <f t="shared" si="163"/>
        <v>0</v>
      </c>
      <c r="T378" s="89">
        <f t="shared" si="164"/>
        <v>0</v>
      </c>
    </row>
    <row r="379" spans="2:21" hidden="1" x14ac:dyDescent="0.25">
      <c r="B379" s="83">
        <v>365</v>
      </c>
      <c r="C379" s="59" t="s">
        <v>7</v>
      </c>
      <c r="D379" s="61" t="s">
        <v>170</v>
      </c>
      <c r="E379" s="55" t="s">
        <v>236</v>
      </c>
      <c r="F379" s="57" t="s">
        <v>254</v>
      </c>
      <c r="G379" s="88"/>
      <c r="H379" s="88"/>
      <c r="I379" s="92"/>
      <c r="J379" s="88"/>
      <c r="K379" s="88"/>
      <c r="L379" s="88"/>
      <c r="M379" s="88">
        <f t="shared" ref="M379:M380" si="168">SUM(K379+L379)</f>
        <v>0</v>
      </c>
      <c r="N379" s="88"/>
      <c r="O379" s="88">
        <v>0</v>
      </c>
      <c r="Q379" s="88">
        <v>118</v>
      </c>
      <c r="R379" s="88">
        <f t="shared" si="162"/>
        <v>0</v>
      </c>
      <c r="S379" s="88">
        <f t="shared" si="163"/>
        <v>0</v>
      </c>
      <c r="T379" s="88">
        <f t="shared" si="164"/>
        <v>0</v>
      </c>
    </row>
    <row r="380" spans="2:21" x14ac:dyDescent="0.25">
      <c r="B380" s="83">
        <v>366</v>
      </c>
      <c r="C380" s="59" t="s">
        <v>23</v>
      </c>
      <c r="D380" s="61" t="s">
        <v>137</v>
      </c>
      <c r="E380" s="55" t="s">
        <v>236</v>
      </c>
      <c r="F380" s="57" t="s">
        <v>254</v>
      </c>
      <c r="G380" s="88"/>
      <c r="H380" s="88"/>
      <c r="I380" s="92"/>
      <c r="J380" s="88"/>
      <c r="K380" s="88"/>
      <c r="L380" s="88">
        <v>3125</v>
      </c>
      <c r="M380" s="88">
        <f t="shared" si="168"/>
        <v>3125</v>
      </c>
      <c r="N380" s="88"/>
      <c r="O380" s="88">
        <v>2975</v>
      </c>
      <c r="P380" s="41">
        <f t="shared" ref="P380:P381" si="169">M380-N380</f>
        <v>3125</v>
      </c>
      <c r="Q380" s="88">
        <v>119</v>
      </c>
      <c r="R380" s="88">
        <f t="shared" si="162"/>
        <v>371875</v>
      </c>
      <c r="S380" s="88">
        <f t="shared" si="163"/>
        <v>0</v>
      </c>
      <c r="T380" s="88">
        <f t="shared" si="164"/>
        <v>354025</v>
      </c>
      <c r="U380" s="54" t="s">
        <v>727</v>
      </c>
    </row>
    <row r="381" spans="2:21" x14ac:dyDescent="0.25">
      <c r="B381" s="83">
        <v>367</v>
      </c>
      <c r="C381" s="65" t="s">
        <v>23</v>
      </c>
      <c r="D381" s="66" t="s">
        <v>247</v>
      </c>
      <c r="E381" s="67" t="s">
        <v>236</v>
      </c>
      <c r="F381" s="68" t="s">
        <v>254</v>
      </c>
      <c r="G381" s="89"/>
      <c r="H381" s="89"/>
      <c r="I381" s="93"/>
      <c r="J381" s="89"/>
      <c r="K381" s="89"/>
      <c r="L381" s="89"/>
      <c r="M381" s="89">
        <v>0</v>
      </c>
      <c r="N381" s="89"/>
      <c r="O381" s="89">
        <v>0</v>
      </c>
      <c r="P381" s="41">
        <f t="shared" si="169"/>
        <v>0</v>
      </c>
      <c r="Q381" s="89"/>
      <c r="R381" s="89">
        <f t="shared" si="162"/>
        <v>0</v>
      </c>
      <c r="S381" s="89">
        <f t="shared" si="163"/>
        <v>0</v>
      </c>
      <c r="T381" s="89">
        <f t="shared" si="164"/>
        <v>0</v>
      </c>
    </row>
    <row r="382" spans="2:21" hidden="1" x14ac:dyDescent="0.25">
      <c r="B382" s="83">
        <v>368</v>
      </c>
      <c r="C382" s="65" t="s">
        <v>7</v>
      </c>
      <c r="D382" s="66" t="s">
        <v>260</v>
      </c>
      <c r="E382" s="67" t="s">
        <v>236</v>
      </c>
      <c r="F382" s="68" t="s">
        <v>254</v>
      </c>
      <c r="G382" s="89"/>
      <c r="H382" s="89"/>
      <c r="I382" s="93"/>
      <c r="J382" s="89"/>
      <c r="K382" s="89"/>
      <c r="L382" s="89"/>
      <c r="M382" s="89">
        <v>0</v>
      </c>
      <c r="N382" s="89"/>
      <c r="O382" s="89">
        <v>0</v>
      </c>
      <c r="Q382" s="89"/>
      <c r="R382" s="89">
        <f t="shared" si="162"/>
        <v>0</v>
      </c>
      <c r="S382" s="89">
        <f t="shared" si="163"/>
        <v>0</v>
      </c>
      <c r="T382" s="89">
        <f t="shared" si="164"/>
        <v>0</v>
      </c>
    </row>
    <row r="383" spans="2:21" x14ac:dyDescent="0.25">
      <c r="B383" s="83">
        <v>369</v>
      </c>
      <c r="C383" s="59" t="s">
        <v>23</v>
      </c>
      <c r="D383" s="61" t="s">
        <v>249</v>
      </c>
      <c r="E383" s="55" t="s">
        <v>236</v>
      </c>
      <c r="F383" s="57" t="s">
        <v>254</v>
      </c>
      <c r="G383" s="88"/>
      <c r="H383" s="88"/>
      <c r="I383" s="92"/>
      <c r="J383" s="88"/>
      <c r="K383" s="88">
        <f>7050+14100</f>
        <v>21150</v>
      </c>
      <c r="L383" s="88">
        <v>7050</v>
      </c>
      <c r="M383" s="88">
        <f t="shared" ref="M383" si="170">SUM(K383+L383)</f>
        <v>28200</v>
      </c>
      <c r="N383" s="88"/>
      <c r="O383" s="88">
        <v>14100</v>
      </c>
      <c r="P383" s="41">
        <f t="shared" ref="P383:P384" si="171">M383-N383</f>
        <v>28200</v>
      </c>
      <c r="Q383" s="88">
        <v>141</v>
      </c>
      <c r="R383" s="88">
        <f t="shared" si="162"/>
        <v>3976200</v>
      </c>
      <c r="S383" s="88">
        <f t="shared" si="163"/>
        <v>0</v>
      </c>
      <c r="T383" s="88">
        <f t="shared" si="164"/>
        <v>1988100</v>
      </c>
      <c r="U383" s="54" t="s">
        <v>727</v>
      </c>
    </row>
    <row r="384" spans="2:21" x14ac:dyDescent="0.25">
      <c r="B384" s="83">
        <v>370</v>
      </c>
      <c r="C384" s="65" t="s">
        <v>23</v>
      </c>
      <c r="D384" s="66" t="s">
        <v>261</v>
      </c>
      <c r="E384" s="67" t="s">
        <v>236</v>
      </c>
      <c r="F384" s="68" t="s">
        <v>254</v>
      </c>
      <c r="G384" s="89"/>
      <c r="H384" s="89"/>
      <c r="I384" s="93"/>
      <c r="J384" s="89"/>
      <c r="K384" s="89"/>
      <c r="L384" s="89"/>
      <c r="M384" s="89">
        <v>0</v>
      </c>
      <c r="N384" s="89"/>
      <c r="O384" s="89">
        <v>0</v>
      </c>
      <c r="P384" s="41">
        <f t="shared" si="171"/>
        <v>0</v>
      </c>
      <c r="Q384" s="89"/>
      <c r="R384" s="89">
        <f t="shared" si="162"/>
        <v>0</v>
      </c>
      <c r="S384" s="89">
        <f t="shared" si="163"/>
        <v>0</v>
      </c>
      <c r="T384" s="89">
        <f t="shared" si="164"/>
        <v>0</v>
      </c>
    </row>
    <row r="385" spans="2:21" hidden="1" x14ac:dyDescent="0.25">
      <c r="B385" s="83">
        <v>371</v>
      </c>
      <c r="C385" s="65" t="s">
        <v>7</v>
      </c>
      <c r="D385" s="66" t="s">
        <v>63</v>
      </c>
      <c r="E385" s="67" t="s">
        <v>236</v>
      </c>
      <c r="F385" s="68" t="s">
        <v>254</v>
      </c>
      <c r="G385" s="89"/>
      <c r="H385" s="89"/>
      <c r="I385" s="93"/>
      <c r="J385" s="89"/>
      <c r="K385" s="89"/>
      <c r="L385" s="89"/>
      <c r="M385" s="89">
        <v>0</v>
      </c>
      <c r="N385" s="89"/>
      <c r="O385" s="89">
        <v>0</v>
      </c>
      <c r="Q385" s="89"/>
      <c r="R385" s="89">
        <f t="shared" si="162"/>
        <v>0</v>
      </c>
      <c r="S385" s="89">
        <f t="shared" si="163"/>
        <v>0</v>
      </c>
      <c r="T385" s="89">
        <f t="shared" si="164"/>
        <v>0</v>
      </c>
    </row>
    <row r="386" spans="2:21" hidden="1" x14ac:dyDescent="0.25">
      <c r="B386" s="83">
        <v>372</v>
      </c>
      <c r="C386" s="65" t="s">
        <v>7</v>
      </c>
      <c r="D386" s="66" t="s">
        <v>90</v>
      </c>
      <c r="E386" s="67" t="s">
        <v>236</v>
      </c>
      <c r="F386" s="68" t="s">
        <v>254</v>
      </c>
      <c r="G386" s="89"/>
      <c r="H386" s="89"/>
      <c r="I386" s="93"/>
      <c r="J386" s="89"/>
      <c r="K386" s="89"/>
      <c r="L386" s="89"/>
      <c r="M386" s="89">
        <v>0</v>
      </c>
      <c r="N386" s="89"/>
      <c r="O386" s="89">
        <v>0</v>
      </c>
      <c r="Q386" s="89"/>
      <c r="R386" s="89">
        <f t="shared" si="162"/>
        <v>0</v>
      </c>
      <c r="S386" s="89">
        <f t="shared" si="163"/>
        <v>0</v>
      </c>
      <c r="T386" s="89">
        <f t="shared" si="164"/>
        <v>0</v>
      </c>
    </row>
    <row r="387" spans="2:21" x14ac:dyDescent="0.25">
      <c r="B387" s="83">
        <v>373</v>
      </c>
      <c r="C387" s="59" t="s">
        <v>23</v>
      </c>
      <c r="D387" s="61" t="s">
        <v>262</v>
      </c>
      <c r="E387" s="55" t="s">
        <v>236</v>
      </c>
      <c r="F387" s="57" t="s">
        <v>254</v>
      </c>
      <c r="G387" s="88"/>
      <c r="H387" s="88"/>
      <c r="I387" s="92"/>
      <c r="J387" s="88"/>
      <c r="K387" s="88"/>
      <c r="L387" s="88"/>
      <c r="M387" s="88">
        <f t="shared" ref="M387" si="172">SUM(K387+L387)</f>
        <v>0</v>
      </c>
      <c r="N387" s="88"/>
      <c r="O387" s="88">
        <v>0</v>
      </c>
      <c r="P387" s="41">
        <f t="shared" ref="P387:P388" si="173">M387-N387</f>
        <v>0</v>
      </c>
      <c r="Q387" s="88">
        <v>120</v>
      </c>
      <c r="R387" s="88">
        <f t="shared" si="162"/>
        <v>0</v>
      </c>
      <c r="S387" s="88">
        <f t="shared" si="163"/>
        <v>0</v>
      </c>
      <c r="T387" s="88">
        <f t="shared" si="164"/>
        <v>0</v>
      </c>
      <c r="U387" s="54" t="s">
        <v>728</v>
      </c>
    </row>
    <row r="388" spans="2:21" x14ac:dyDescent="0.25">
      <c r="B388" s="83">
        <v>374</v>
      </c>
      <c r="C388" s="65" t="s">
        <v>23</v>
      </c>
      <c r="D388" s="66" t="s">
        <v>150</v>
      </c>
      <c r="E388" s="67" t="s">
        <v>236</v>
      </c>
      <c r="F388" s="68" t="s">
        <v>254</v>
      </c>
      <c r="G388" s="89"/>
      <c r="H388" s="89"/>
      <c r="I388" s="93"/>
      <c r="J388" s="89"/>
      <c r="K388" s="89"/>
      <c r="L388" s="89"/>
      <c r="M388" s="89">
        <v>0</v>
      </c>
      <c r="N388" s="89"/>
      <c r="O388" s="89">
        <v>0</v>
      </c>
      <c r="P388" s="41">
        <f t="shared" si="173"/>
        <v>0</v>
      </c>
      <c r="Q388" s="89"/>
      <c r="R388" s="89">
        <f t="shared" si="162"/>
        <v>0</v>
      </c>
      <c r="S388" s="89">
        <f t="shared" si="163"/>
        <v>0</v>
      </c>
      <c r="T388" s="89">
        <f t="shared" si="164"/>
        <v>0</v>
      </c>
    </row>
    <row r="389" spans="2:21" x14ac:dyDescent="0.25">
      <c r="B389" s="83">
        <v>375</v>
      </c>
      <c r="C389" s="65" t="s">
        <v>69</v>
      </c>
      <c r="D389" s="66" t="s">
        <v>83</v>
      </c>
      <c r="E389" s="67" t="s">
        <v>236</v>
      </c>
      <c r="F389" s="68" t="s">
        <v>254</v>
      </c>
      <c r="G389" s="89"/>
      <c r="H389" s="89"/>
      <c r="I389" s="93"/>
      <c r="J389" s="89"/>
      <c r="K389" s="89"/>
      <c r="L389" s="89"/>
      <c r="M389" s="89">
        <v>0</v>
      </c>
      <c r="N389" s="89"/>
      <c r="O389" s="89">
        <v>0</v>
      </c>
      <c r="Q389" s="89"/>
      <c r="R389" s="89">
        <f t="shared" si="162"/>
        <v>0</v>
      </c>
      <c r="S389" s="89">
        <f t="shared" si="163"/>
        <v>0</v>
      </c>
      <c r="T389" s="89">
        <f t="shared" si="164"/>
        <v>0</v>
      </c>
    </row>
    <row r="390" spans="2:21" x14ac:dyDescent="0.25">
      <c r="B390" s="83">
        <v>376</v>
      </c>
      <c r="C390" s="59" t="s">
        <v>23</v>
      </c>
      <c r="D390" s="61" t="s">
        <v>263</v>
      </c>
      <c r="E390" s="55" t="s">
        <v>236</v>
      </c>
      <c r="F390" s="57" t="s">
        <v>254</v>
      </c>
      <c r="G390" s="88"/>
      <c r="H390" s="88"/>
      <c r="I390" s="92"/>
      <c r="J390" s="88"/>
      <c r="K390" s="88"/>
      <c r="L390" s="88"/>
      <c r="M390" s="88">
        <f t="shared" ref="M390:M391" si="174">SUM(K390+L390)</f>
        <v>0</v>
      </c>
      <c r="N390" s="88"/>
      <c r="O390" s="88">
        <v>13750</v>
      </c>
      <c r="P390" s="41">
        <f>M390-N390</f>
        <v>0</v>
      </c>
      <c r="Q390" s="88">
        <v>110</v>
      </c>
      <c r="R390" s="88">
        <f t="shared" si="162"/>
        <v>0</v>
      </c>
      <c r="S390" s="88">
        <f t="shared" si="163"/>
        <v>0</v>
      </c>
      <c r="T390" s="88">
        <f t="shared" si="164"/>
        <v>1512500</v>
      </c>
      <c r="U390" s="54" t="s">
        <v>727</v>
      </c>
    </row>
    <row r="391" spans="2:21" hidden="1" x14ac:dyDescent="0.25">
      <c r="B391" s="83">
        <v>377</v>
      </c>
      <c r="C391" s="59" t="s">
        <v>7</v>
      </c>
      <c r="D391" s="61" t="s">
        <v>264</v>
      </c>
      <c r="E391" s="55" t="s">
        <v>236</v>
      </c>
      <c r="F391" s="57" t="s">
        <v>254</v>
      </c>
      <c r="G391" s="88"/>
      <c r="H391" s="88"/>
      <c r="I391" s="92"/>
      <c r="J391" s="88"/>
      <c r="K391" s="88">
        <v>3775</v>
      </c>
      <c r="L391" s="88">
        <v>2600</v>
      </c>
      <c r="M391" s="88">
        <f t="shared" si="174"/>
        <v>6375</v>
      </c>
      <c r="N391" s="88"/>
      <c r="O391" s="88">
        <v>6250</v>
      </c>
      <c r="Q391" s="88">
        <v>125</v>
      </c>
      <c r="R391" s="88">
        <f t="shared" si="162"/>
        <v>796875</v>
      </c>
      <c r="S391" s="88">
        <f t="shared" si="163"/>
        <v>0</v>
      </c>
      <c r="T391" s="88">
        <f t="shared" si="164"/>
        <v>781250</v>
      </c>
    </row>
    <row r="392" spans="2:21" hidden="1" x14ac:dyDescent="0.25">
      <c r="B392" s="83">
        <v>378</v>
      </c>
      <c r="C392" s="65" t="s">
        <v>7</v>
      </c>
      <c r="D392" s="66" t="s">
        <v>166</v>
      </c>
      <c r="E392" s="67" t="s">
        <v>236</v>
      </c>
      <c r="F392" s="68" t="s">
        <v>254</v>
      </c>
      <c r="G392" s="89"/>
      <c r="H392" s="89"/>
      <c r="I392" s="93"/>
      <c r="J392" s="89"/>
      <c r="K392" s="89"/>
      <c r="L392" s="89"/>
      <c r="M392" s="89">
        <v>0</v>
      </c>
      <c r="N392" s="89"/>
      <c r="O392" s="89">
        <v>0</v>
      </c>
      <c r="Q392" s="89"/>
      <c r="R392" s="89">
        <f t="shared" si="162"/>
        <v>0</v>
      </c>
      <c r="S392" s="89">
        <f t="shared" si="163"/>
        <v>0</v>
      </c>
      <c r="T392" s="89">
        <f t="shared" si="164"/>
        <v>0</v>
      </c>
    </row>
    <row r="393" spans="2:21" hidden="1" x14ac:dyDescent="0.25">
      <c r="B393" s="83">
        <v>379</v>
      </c>
      <c r="C393" s="59" t="s">
        <v>17</v>
      </c>
      <c r="D393" s="61" t="s">
        <v>130</v>
      </c>
      <c r="E393" s="55" t="s">
        <v>236</v>
      </c>
      <c r="F393" s="57" t="s">
        <v>254</v>
      </c>
      <c r="G393" s="88"/>
      <c r="H393" s="88"/>
      <c r="I393" s="92"/>
      <c r="J393" s="88"/>
      <c r="K393" s="88"/>
      <c r="L393" s="88"/>
      <c r="M393" s="88">
        <f t="shared" ref="M393:M400" si="175">SUM(K393+L393)</f>
        <v>0</v>
      </c>
      <c r="N393" s="88"/>
      <c r="O393" s="88">
        <v>0</v>
      </c>
      <c r="Q393" s="88">
        <v>116</v>
      </c>
      <c r="R393" s="88">
        <f t="shared" si="162"/>
        <v>0</v>
      </c>
      <c r="S393" s="88">
        <f t="shared" si="163"/>
        <v>0</v>
      </c>
      <c r="T393" s="88">
        <f t="shared" si="164"/>
        <v>0</v>
      </c>
    </row>
    <row r="394" spans="2:21" x14ac:dyDescent="0.25">
      <c r="B394" s="83">
        <v>380</v>
      </c>
      <c r="C394" s="59" t="s">
        <v>23</v>
      </c>
      <c r="D394" s="61" t="s">
        <v>519</v>
      </c>
      <c r="E394" s="55" t="s">
        <v>236</v>
      </c>
      <c r="F394" s="57" t="s">
        <v>254</v>
      </c>
      <c r="G394" s="88"/>
      <c r="H394" s="88"/>
      <c r="I394" s="92"/>
      <c r="J394" s="88"/>
      <c r="K394" s="88">
        <v>3000</v>
      </c>
      <c r="L394" s="88"/>
      <c r="M394" s="88">
        <f t="shared" si="175"/>
        <v>3000</v>
      </c>
      <c r="N394" s="88"/>
      <c r="O394" s="88">
        <v>3000</v>
      </c>
      <c r="P394" s="41">
        <f t="shared" ref="P394:P396" si="176">M394-N394</f>
        <v>3000</v>
      </c>
      <c r="Q394" s="88">
        <v>120</v>
      </c>
      <c r="R394" s="88">
        <f t="shared" si="162"/>
        <v>360000</v>
      </c>
      <c r="S394" s="88">
        <f t="shared" si="163"/>
        <v>0</v>
      </c>
      <c r="T394" s="88">
        <f t="shared" si="164"/>
        <v>360000</v>
      </c>
      <c r="U394" s="54" t="s">
        <v>727</v>
      </c>
    </row>
    <row r="395" spans="2:21" x14ac:dyDescent="0.25">
      <c r="B395" s="83">
        <v>381</v>
      </c>
      <c r="C395" s="59" t="s">
        <v>23</v>
      </c>
      <c r="D395" s="61" t="s">
        <v>227</v>
      </c>
      <c r="E395" s="55" t="s">
        <v>236</v>
      </c>
      <c r="F395" s="57" t="s">
        <v>254</v>
      </c>
      <c r="G395" s="88"/>
      <c r="H395" s="88"/>
      <c r="I395" s="92"/>
      <c r="J395" s="88"/>
      <c r="K395" s="88"/>
      <c r="L395" s="88"/>
      <c r="M395" s="88">
        <f t="shared" si="175"/>
        <v>0</v>
      </c>
      <c r="N395" s="88"/>
      <c r="O395" s="88">
        <v>39375</v>
      </c>
      <c r="P395" s="41">
        <f t="shared" si="176"/>
        <v>0</v>
      </c>
      <c r="Q395" s="88">
        <v>105</v>
      </c>
      <c r="R395" s="88">
        <f t="shared" si="162"/>
        <v>0</v>
      </c>
      <c r="S395" s="88">
        <f t="shared" si="163"/>
        <v>0</v>
      </c>
      <c r="T395" s="88">
        <f t="shared" si="164"/>
        <v>4134375</v>
      </c>
      <c r="U395" s="54" t="s">
        <v>727</v>
      </c>
    </row>
    <row r="396" spans="2:21" x14ac:dyDescent="0.25">
      <c r="B396" s="83">
        <v>382</v>
      </c>
      <c r="C396" s="59" t="s">
        <v>23</v>
      </c>
      <c r="D396" s="61" t="s">
        <v>228</v>
      </c>
      <c r="E396" s="55" t="s">
        <v>236</v>
      </c>
      <c r="F396" s="57" t="s">
        <v>254</v>
      </c>
      <c r="G396" s="88"/>
      <c r="H396" s="88"/>
      <c r="I396" s="92"/>
      <c r="J396" s="88"/>
      <c r="K396" s="88">
        <v>3075</v>
      </c>
      <c r="L396" s="88"/>
      <c r="M396" s="88">
        <f t="shared" si="175"/>
        <v>3075</v>
      </c>
      <c r="N396" s="88"/>
      <c r="O396" s="88">
        <v>3075</v>
      </c>
      <c r="P396" s="41">
        <f t="shared" si="176"/>
        <v>3075</v>
      </c>
      <c r="Q396" s="88">
        <v>123</v>
      </c>
      <c r="R396" s="88">
        <f t="shared" si="162"/>
        <v>378225</v>
      </c>
      <c r="S396" s="88">
        <f t="shared" si="163"/>
        <v>0</v>
      </c>
      <c r="T396" s="88">
        <f t="shared" si="164"/>
        <v>378225</v>
      </c>
      <c r="U396" s="54" t="s">
        <v>727</v>
      </c>
    </row>
    <row r="397" spans="2:21" hidden="1" x14ac:dyDescent="0.25">
      <c r="B397" s="83">
        <v>383</v>
      </c>
      <c r="C397" s="84" t="s">
        <v>7</v>
      </c>
      <c r="D397" s="85" t="s">
        <v>52</v>
      </c>
      <c r="E397" s="81" t="s">
        <v>236</v>
      </c>
      <c r="F397" s="82" t="s">
        <v>254</v>
      </c>
      <c r="G397" s="91"/>
      <c r="H397" s="91"/>
      <c r="I397" s="94"/>
      <c r="J397" s="91"/>
      <c r="K397" s="91">
        <v>3075</v>
      </c>
      <c r="L397" s="91"/>
      <c r="M397" s="88">
        <f t="shared" si="175"/>
        <v>3075</v>
      </c>
      <c r="N397" s="91"/>
      <c r="O397" s="91">
        <v>0</v>
      </c>
      <c r="Q397" s="88">
        <v>123</v>
      </c>
      <c r="R397" s="88">
        <f t="shared" si="162"/>
        <v>378225</v>
      </c>
      <c r="S397" s="88">
        <f t="shared" si="163"/>
        <v>0</v>
      </c>
      <c r="T397" s="88">
        <f t="shared" si="164"/>
        <v>0</v>
      </c>
    </row>
    <row r="398" spans="2:21" hidden="1" x14ac:dyDescent="0.25">
      <c r="B398" s="83">
        <v>384</v>
      </c>
      <c r="C398" s="59" t="s">
        <v>7</v>
      </c>
      <c r="D398" s="61" t="s">
        <v>132</v>
      </c>
      <c r="E398" s="55" t="s">
        <v>236</v>
      </c>
      <c r="F398" s="57" t="s">
        <v>254</v>
      </c>
      <c r="G398" s="88"/>
      <c r="H398" s="88"/>
      <c r="I398" s="92"/>
      <c r="J398" s="88"/>
      <c r="K398" s="88">
        <v>3075</v>
      </c>
      <c r="L398" s="88"/>
      <c r="M398" s="88">
        <f t="shared" si="175"/>
        <v>3075</v>
      </c>
      <c r="N398" s="88"/>
      <c r="O398" s="88">
        <v>3075</v>
      </c>
      <c r="Q398" s="88">
        <v>123</v>
      </c>
      <c r="R398" s="88">
        <f t="shared" si="162"/>
        <v>378225</v>
      </c>
      <c r="S398" s="88">
        <f t="shared" si="163"/>
        <v>0</v>
      </c>
      <c r="T398" s="88">
        <f t="shared" si="164"/>
        <v>378225</v>
      </c>
    </row>
    <row r="399" spans="2:21" x14ac:dyDescent="0.25">
      <c r="B399" s="83">
        <v>385</v>
      </c>
      <c r="C399" s="59" t="s">
        <v>23</v>
      </c>
      <c r="D399" s="61" t="s">
        <v>266</v>
      </c>
      <c r="E399" s="55" t="s">
        <v>236</v>
      </c>
      <c r="F399" s="57" t="s">
        <v>254</v>
      </c>
      <c r="G399" s="88"/>
      <c r="H399" s="88"/>
      <c r="I399" s="92"/>
      <c r="J399" s="88"/>
      <c r="K399" s="88">
        <v>2900</v>
      </c>
      <c r="L399" s="88"/>
      <c r="M399" s="88">
        <f t="shared" si="175"/>
        <v>2900</v>
      </c>
      <c r="N399" s="88"/>
      <c r="O399" s="88">
        <v>2900</v>
      </c>
      <c r="P399" s="41">
        <f>M399-N399</f>
        <v>2900</v>
      </c>
      <c r="Q399" s="88">
        <v>116</v>
      </c>
      <c r="R399" s="88">
        <f t="shared" si="162"/>
        <v>336400</v>
      </c>
      <c r="S399" s="88">
        <f t="shared" si="163"/>
        <v>0</v>
      </c>
      <c r="T399" s="88">
        <f t="shared" si="164"/>
        <v>336400</v>
      </c>
      <c r="U399" s="54" t="s">
        <v>727</v>
      </c>
    </row>
    <row r="400" spans="2:21" hidden="1" x14ac:dyDescent="0.25">
      <c r="B400" s="83">
        <v>386</v>
      </c>
      <c r="C400" s="59" t="s">
        <v>7</v>
      </c>
      <c r="D400" s="61" t="s">
        <v>65</v>
      </c>
      <c r="E400" s="55" t="s">
        <v>236</v>
      </c>
      <c r="F400" s="57" t="s">
        <v>254</v>
      </c>
      <c r="G400" s="88"/>
      <c r="H400" s="88"/>
      <c r="I400" s="92"/>
      <c r="J400" s="88"/>
      <c r="K400" s="88">
        <v>36000</v>
      </c>
      <c r="L400" s="88"/>
      <c r="M400" s="88">
        <f t="shared" si="175"/>
        <v>36000</v>
      </c>
      <c r="N400" s="88"/>
      <c r="O400" s="88">
        <v>48000</v>
      </c>
      <c r="Q400" s="88">
        <v>120</v>
      </c>
      <c r="R400" s="88">
        <f t="shared" si="162"/>
        <v>4320000</v>
      </c>
      <c r="S400" s="88">
        <f t="shared" si="163"/>
        <v>0</v>
      </c>
      <c r="T400" s="88">
        <f t="shared" si="164"/>
        <v>5760000</v>
      </c>
    </row>
    <row r="401" spans="2:21" x14ac:dyDescent="0.25">
      <c r="B401" s="83">
        <v>387</v>
      </c>
      <c r="C401" s="65" t="s">
        <v>23</v>
      </c>
      <c r="D401" s="66" t="s">
        <v>267</v>
      </c>
      <c r="E401" s="67" t="s">
        <v>236</v>
      </c>
      <c r="F401" s="68" t="s">
        <v>254</v>
      </c>
      <c r="G401" s="89"/>
      <c r="H401" s="89"/>
      <c r="I401" s="93"/>
      <c r="J401" s="89"/>
      <c r="K401" s="89"/>
      <c r="L401" s="89"/>
      <c r="M401" s="89">
        <v>0</v>
      </c>
      <c r="N401" s="89"/>
      <c r="O401" s="89">
        <v>0</v>
      </c>
      <c r="P401" s="41">
        <f t="shared" ref="P401:P406" si="177">M401-N401</f>
        <v>0</v>
      </c>
      <c r="Q401" s="89"/>
      <c r="R401" s="89">
        <f t="shared" si="162"/>
        <v>0</v>
      </c>
      <c r="S401" s="89">
        <f t="shared" si="163"/>
        <v>0</v>
      </c>
      <c r="T401" s="89">
        <f t="shared" si="164"/>
        <v>0</v>
      </c>
    </row>
    <row r="402" spans="2:21" x14ac:dyDescent="0.25">
      <c r="B402" s="83">
        <v>388</v>
      </c>
      <c r="C402" s="65" t="s">
        <v>23</v>
      </c>
      <c r="D402" s="66" t="s">
        <v>268</v>
      </c>
      <c r="E402" s="67" t="s">
        <v>236</v>
      </c>
      <c r="F402" s="68" t="s">
        <v>254</v>
      </c>
      <c r="G402" s="89"/>
      <c r="H402" s="89"/>
      <c r="I402" s="93"/>
      <c r="J402" s="89"/>
      <c r="K402" s="89"/>
      <c r="L402" s="89"/>
      <c r="M402" s="89">
        <v>0</v>
      </c>
      <c r="N402" s="89"/>
      <c r="O402" s="89">
        <v>0</v>
      </c>
      <c r="P402" s="41">
        <f t="shared" si="177"/>
        <v>0</v>
      </c>
      <c r="Q402" s="89"/>
      <c r="R402" s="89">
        <f t="shared" si="162"/>
        <v>0</v>
      </c>
      <c r="S402" s="89">
        <f t="shared" si="163"/>
        <v>0</v>
      </c>
      <c r="T402" s="89">
        <f t="shared" si="164"/>
        <v>0</v>
      </c>
    </row>
    <row r="403" spans="2:21" x14ac:dyDescent="0.25">
      <c r="B403" s="83">
        <v>389</v>
      </c>
      <c r="C403" s="65" t="s">
        <v>23</v>
      </c>
      <c r="D403" s="66" t="s">
        <v>229</v>
      </c>
      <c r="E403" s="67" t="s">
        <v>236</v>
      </c>
      <c r="F403" s="68" t="s">
        <v>254</v>
      </c>
      <c r="G403" s="89"/>
      <c r="H403" s="89"/>
      <c r="I403" s="93"/>
      <c r="J403" s="89"/>
      <c r="K403" s="89"/>
      <c r="L403" s="89"/>
      <c r="M403" s="89">
        <v>0</v>
      </c>
      <c r="N403" s="89"/>
      <c r="O403" s="89">
        <v>0</v>
      </c>
      <c r="P403" s="41">
        <f t="shared" si="177"/>
        <v>0</v>
      </c>
      <c r="Q403" s="89"/>
      <c r="R403" s="89">
        <f t="shared" si="162"/>
        <v>0</v>
      </c>
      <c r="S403" s="89">
        <f t="shared" si="163"/>
        <v>0</v>
      </c>
      <c r="T403" s="89">
        <f t="shared" si="164"/>
        <v>0</v>
      </c>
    </row>
    <row r="404" spans="2:21" x14ac:dyDescent="0.25">
      <c r="B404" s="83">
        <v>390</v>
      </c>
      <c r="C404" s="59" t="s">
        <v>23</v>
      </c>
      <c r="D404" s="61" t="s">
        <v>87</v>
      </c>
      <c r="E404" s="55" t="s">
        <v>236</v>
      </c>
      <c r="F404" s="57" t="s">
        <v>254</v>
      </c>
      <c r="G404" s="88"/>
      <c r="H404" s="88"/>
      <c r="I404" s="92"/>
      <c r="J404" s="88"/>
      <c r="K404" s="88"/>
      <c r="L404" s="88"/>
      <c r="M404" s="88">
        <f t="shared" ref="M404" si="178">SUM(K404+L404)</f>
        <v>0</v>
      </c>
      <c r="N404" s="88"/>
      <c r="O404" s="88">
        <v>0</v>
      </c>
      <c r="P404" s="41">
        <f t="shared" si="177"/>
        <v>0</v>
      </c>
      <c r="Q404" s="88">
        <v>116</v>
      </c>
      <c r="R404" s="88">
        <f t="shared" si="162"/>
        <v>0</v>
      </c>
      <c r="S404" s="88">
        <f t="shared" si="163"/>
        <v>0</v>
      </c>
      <c r="T404" s="88">
        <f t="shared" si="164"/>
        <v>0</v>
      </c>
      <c r="U404" s="54" t="s">
        <v>728</v>
      </c>
    </row>
    <row r="405" spans="2:21" x14ac:dyDescent="0.25">
      <c r="B405" s="83">
        <v>391</v>
      </c>
      <c r="C405" s="65" t="s">
        <v>23</v>
      </c>
      <c r="D405" s="66" t="s">
        <v>269</v>
      </c>
      <c r="E405" s="67" t="s">
        <v>236</v>
      </c>
      <c r="F405" s="68" t="s">
        <v>254</v>
      </c>
      <c r="G405" s="89"/>
      <c r="H405" s="89"/>
      <c r="I405" s="93"/>
      <c r="J405" s="89"/>
      <c r="K405" s="89"/>
      <c r="L405" s="89"/>
      <c r="M405" s="89">
        <v>0</v>
      </c>
      <c r="N405" s="89"/>
      <c r="O405" s="89">
        <v>0</v>
      </c>
      <c r="P405" s="41">
        <f t="shared" si="177"/>
        <v>0</v>
      </c>
      <c r="Q405" s="89"/>
      <c r="R405" s="89">
        <f t="shared" si="162"/>
        <v>0</v>
      </c>
      <c r="S405" s="89">
        <f t="shared" si="163"/>
        <v>0</v>
      </c>
      <c r="T405" s="89">
        <f t="shared" si="164"/>
        <v>0</v>
      </c>
    </row>
    <row r="406" spans="2:21" x14ac:dyDescent="0.25">
      <c r="B406" s="83">
        <v>392</v>
      </c>
      <c r="C406" s="59" t="s">
        <v>23</v>
      </c>
      <c r="D406" s="61" t="s">
        <v>270</v>
      </c>
      <c r="E406" s="55" t="s">
        <v>236</v>
      </c>
      <c r="F406" s="57" t="s">
        <v>254</v>
      </c>
      <c r="G406" s="88"/>
      <c r="H406" s="88"/>
      <c r="I406" s="92"/>
      <c r="J406" s="88"/>
      <c r="K406" s="88">
        <f>6350+6350</f>
        <v>12700</v>
      </c>
      <c r="L406" s="88"/>
      <c r="M406" s="88">
        <f t="shared" ref="M406:M408" si="179">SUM(K406+L406)</f>
        <v>12700</v>
      </c>
      <c r="N406" s="88"/>
      <c r="O406" s="88">
        <v>12700</v>
      </c>
      <c r="P406" s="41">
        <f t="shared" si="177"/>
        <v>12700</v>
      </c>
      <c r="Q406" s="88">
        <v>127</v>
      </c>
      <c r="R406" s="88">
        <f t="shared" si="162"/>
        <v>1612900</v>
      </c>
      <c r="S406" s="88">
        <f t="shared" si="163"/>
        <v>0</v>
      </c>
      <c r="T406" s="88">
        <f t="shared" si="164"/>
        <v>1612900</v>
      </c>
      <c r="U406" s="54" t="s">
        <v>727</v>
      </c>
    </row>
    <row r="407" spans="2:21" hidden="1" x14ac:dyDescent="0.25">
      <c r="B407" s="83">
        <v>393</v>
      </c>
      <c r="C407" s="59" t="s">
        <v>7</v>
      </c>
      <c r="D407" s="61" t="s">
        <v>116</v>
      </c>
      <c r="E407" s="55" t="s">
        <v>236</v>
      </c>
      <c r="F407" s="57" t="s">
        <v>254</v>
      </c>
      <c r="G407" s="88"/>
      <c r="H407" s="88"/>
      <c r="I407" s="92"/>
      <c r="J407" s="88"/>
      <c r="K407" s="88">
        <v>3125</v>
      </c>
      <c r="L407" s="88"/>
      <c r="M407" s="88">
        <f t="shared" si="179"/>
        <v>3125</v>
      </c>
      <c r="N407" s="88"/>
      <c r="O407" s="88">
        <v>3125</v>
      </c>
      <c r="Q407" s="88">
        <v>125</v>
      </c>
      <c r="R407" s="88">
        <f t="shared" si="162"/>
        <v>390625</v>
      </c>
      <c r="S407" s="88">
        <f t="shared" si="163"/>
        <v>0</v>
      </c>
      <c r="T407" s="88">
        <f t="shared" si="164"/>
        <v>390625</v>
      </c>
    </row>
    <row r="408" spans="2:21" x14ac:dyDescent="0.25">
      <c r="B408" s="83">
        <v>394</v>
      </c>
      <c r="C408" s="59" t="s">
        <v>23</v>
      </c>
      <c r="D408" s="61" t="s">
        <v>74</v>
      </c>
      <c r="E408" s="55" t="s">
        <v>236</v>
      </c>
      <c r="F408" s="57" t="s">
        <v>254</v>
      </c>
      <c r="G408" s="88"/>
      <c r="H408" s="88"/>
      <c r="I408" s="92"/>
      <c r="J408" s="88"/>
      <c r="K408" s="88">
        <f>6000+9000</f>
        <v>15000</v>
      </c>
      <c r="L408" s="88"/>
      <c r="M408" s="88">
        <f t="shared" si="179"/>
        <v>15000</v>
      </c>
      <c r="N408" s="88"/>
      <c r="O408" s="88">
        <v>6000</v>
      </c>
      <c r="P408" s="41">
        <f>M408-N408</f>
        <v>15000</v>
      </c>
      <c r="Q408" s="88">
        <v>120</v>
      </c>
      <c r="R408" s="88">
        <f t="shared" si="162"/>
        <v>1800000</v>
      </c>
      <c r="S408" s="88">
        <f t="shared" si="163"/>
        <v>0</v>
      </c>
      <c r="T408" s="88">
        <f t="shared" si="164"/>
        <v>720000</v>
      </c>
      <c r="U408" s="54" t="s">
        <v>727</v>
      </c>
    </row>
    <row r="409" spans="2:21" hidden="1" x14ac:dyDescent="0.25">
      <c r="B409" s="83">
        <v>395</v>
      </c>
      <c r="C409" s="65" t="s">
        <v>7</v>
      </c>
      <c r="D409" s="66" t="s">
        <v>163</v>
      </c>
      <c r="E409" s="67" t="s">
        <v>236</v>
      </c>
      <c r="F409" s="68" t="s">
        <v>271</v>
      </c>
      <c r="G409" s="89"/>
      <c r="H409" s="89"/>
      <c r="I409" s="93"/>
      <c r="J409" s="89"/>
      <c r="K409" s="89"/>
      <c r="L409" s="89"/>
      <c r="M409" s="89">
        <v>0</v>
      </c>
      <c r="N409" s="89"/>
      <c r="O409" s="89">
        <v>0</v>
      </c>
      <c r="Q409" s="89"/>
      <c r="R409" s="89">
        <f t="shared" si="162"/>
        <v>0</v>
      </c>
      <c r="S409" s="89">
        <f t="shared" si="163"/>
        <v>0</v>
      </c>
      <c r="T409" s="89">
        <f t="shared" si="164"/>
        <v>0</v>
      </c>
    </row>
    <row r="410" spans="2:21" hidden="1" x14ac:dyDescent="0.25">
      <c r="B410" s="83">
        <v>396</v>
      </c>
      <c r="C410" s="65" t="s">
        <v>7</v>
      </c>
      <c r="D410" s="66" t="s">
        <v>165</v>
      </c>
      <c r="E410" s="67" t="s">
        <v>236</v>
      </c>
      <c r="F410" s="68" t="s">
        <v>271</v>
      </c>
      <c r="G410" s="89"/>
      <c r="H410" s="89"/>
      <c r="I410" s="93"/>
      <c r="J410" s="89"/>
      <c r="K410" s="89"/>
      <c r="L410" s="89"/>
      <c r="M410" s="89">
        <v>0</v>
      </c>
      <c r="N410" s="89"/>
      <c r="O410" s="89">
        <v>0</v>
      </c>
      <c r="Q410" s="89"/>
      <c r="R410" s="89">
        <f t="shared" si="162"/>
        <v>0</v>
      </c>
      <c r="S410" s="89">
        <f t="shared" si="163"/>
        <v>0</v>
      </c>
      <c r="T410" s="89">
        <f t="shared" si="164"/>
        <v>0</v>
      </c>
    </row>
    <row r="411" spans="2:21" hidden="1" x14ac:dyDescent="0.25">
      <c r="B411" s="83">
        <v>397</v>
      </c>
      <c r="C411" s="59" t="s">
        <v>7</v>
      </c>
      <c r="D411" s="60" t="s">
        <v>11</v>
      </c>
      <c r="E411" s="55" t="s">
        <v>236</v>
      </c>
      <c r="F411" s="57" t="s">
        <v>272</v>
      </c>
      <c r="G411" s="88"/>
      <c r="H411" s="88"/>
      <c r="I411" s="92"/>
      <c r="J411" s="88"/>
      <c r="K411" s="88"/>
      <c r="L411" s="88"/>
      <c r="M411" s="88">
        <f t="shared" ref="M411:M422" si="180">SUM(K411+L411)</f>
        <v>0</v>
      </c>
      <c r="N411" s="88"/>
      <c r="O411" s="88">
        <v>0</v>
      </c>
      <c r="Q411" s="88">
        <v>210</v>
      </c>
      <c r="R411" s="88">
        <f t="shared" si="162"/>
        <v>0</v>
      </c>
      <c r="S411" s="88">
        <f t="shared" si="163"/>
        <v>0</v>
      </c>
      <c r="T411" s="88">
        <f t="shared" si="164"/>
        <v>0</v>
      </c>
    </row>
    <row r="412" spans="2:21" hidden="1" x14ac:dyDescent="0.25">
      <c r="B412" s="83">
        <v>398</v>
      </c>
      <c r="C412" s="59" t="s">
        <v>7</v>
      </c>
      <c r="D412" s="60" t="s">
        <v>14</v>
      </c>
      <c r="E412" s="55" t="s">
        <v>236</v>
      </c>
      <c r="F412" s="57" t="s">
        <v>272</v>
      </c>
      <c r="G412" s="88"/>
      <c r="H412" s="88"/>
      <c r="I412" s="92"/>
      <c r="J412" s="88"/>
      <c r="K412" s="88">
        <v>5082.5</v>
      </c>
      <c r="L412" s="88"/>
      <c r="M412" s="88">
        <f t="shared" si="180"/>
        <v>5082.5</v>
      </c>
      <c r="N412" s="88"/>
      <c r="O412" s="88">
        <v>0</v>
      </c>
      <c r="Q412" s="88">
        <v>203</v>
      </c>
      <c r="R412" s="88">
        <f t="shared" si="162"/>
        <v>1031747.5</v>
      </c>
      <c r="S412" s="88">
        <f t="shared" si="163"/>
        <v>0</v>
      </c>
      <c r="T412" s="88">
        <f t="shared" si="164"/>
        <v>0</v>
      </c>
    </row>
    <row r="413" spans="2:21" x14ac:dyDescent="0.25">
      <c r="B413" s="83">
        <v>399</v>
      </c>
      <c r="C413" s="65" t="s">
        <v>23</v>
      </c>
      <c r="D413" s="66" t="s">
        <v>71</v>
      </c>
      <c r="E413" s="67" t="s">
        <v>236</v>
      </c>
      <c r="F413" s="74" t="s">
        <v>273</v>
      </c>
      <c r="G413" s="89"/>
      <c r="H413" s="89"/>
      <c r="I413" s="93"/>
      <c r="J413" s="89"/>
      <c r="K413" s="89"/>
      <c r="L413" s="89"/>
      <c r="M413" s="89">
        <v>0</v>
      </c>
      <c r="N413" s="89"/>
      <c r="O413" s="89">
        <v>0</v>
      </c>
      <c r="P413" s="41">
        <f t="shared" ref="P413:P415" si="181">M413-N413</f>
        <v>0</v>
      </c>
      <c r="Q413" s="89"/>
      <c r="R413" s="89">
        <f t="shared" si="162"/>
        <v>0</v>
      </c>
      <c r="S413" s="89">
        <f t="shared" si="163"/>
        <v>0</v>
      </c>
      <c r="T413" s="89">
        <f t="shared" si="164"/>
        <v>0</v>
      </c>
    </row>
    <row r="414" spans="2:21" x14ac:dyDescent="0.25">
      <c r="B414" s="83">
        <v>400</v>
      </c>
      <c r="C414" s="59" t="s">
        <v>23</v>
      </c>
      <c r="D414" s="61" t="s">
        <v>137</v>
      </c>
      <c r="E414" s="55" t="s">
        <v>236</v>
      </c>
      <c r="F414" s="62" t="s">
        <v>273</v>
      </c>
      <c r="G414" s="88"/>
      <c r="H414" s="88"/>
      <c r="I414" s="92"/>
      <c r="J414" s="88"/>
      <c r="K414" s="88">
        <v>1300</v>
      </c>
      <c r="L414" s="88"/>
      <c r="M414" s="88">
        <f t="shared" si="180"/>
        <v>1300</v>
      </c>
      <c r="N414" s="88"/>
      <c r="O414" s="88">
        <v>1300</v>
      </c>
      <c r="P414" s="41">
        <f t="shared" si="181"/>
        <v>1300</v>
      </c>
      <c r="Q414" s="88">
        <v>52</v>
      </c>
      <c r="R414" s="88">
        <f t="shared" si="162"/>
        <v>67600</v>
      </c>
      <c r="S414" s="88">
        <f t="shared" si="163"/>
        <v>0</v>
      </c>
      <c r="T414" s="88">
        <f t="shared" si="164"/>
        <v>67600</v>
      </c>
      <c r="U414" s="54" t="s">
        <v>727</v>
      </c>
    </row>
    <row r="415" spans="2:21" x14ac:dyDescent="0.25">
      <c r="B415" s="83">
        <v>401</v>
      </c>
      <c r="C415" s="65" t="s">
        <v>23</v>
      </c>
      <c r="D415" s="66" t="s">
        <v>94</v>
      </c>
      <c r="E415" s="67" t="s">
        <v>236</v>
      </c>
      <c r="F415" s="68" t="s">
        <v>274</v>
      </c>
      <c r="G415" s="89"/>
      <c r="H415" s="89"/>
      <c r="I415" s="93"/>
      <c r="J415" s="89"/>
      <c r="K415" s="89"/>
      <c r="L415" s="89"/>
      <c r="M415" s="89">
        <f t="shared" si="180"/>
        <v>0</v>
      </c>
      <c r="N415" s="89"/>
      <c r="O415" s="89">
        <v>0</v>
      </c>
      <c r="P415" s="41">
        <f t="shared" si="181"/>
        <v>0</v>
      </c>
      <c r="Q415" s="89"/>
      <c r="R415" s="89">
        <f t="shared" si="162"/>
        <v>0</v>
      </c>
      <c r="S415" s="89">
        <f t="shared" si="163"/>
        <v>0</v>
      </c>
      <c r="T415" s="89">
        <f t="shared" si="164"/>
        <v>0</v>
      </c>
    </row>
    <row r="416" spans="2:21" hidden="1" x14ac:dyDescent="0.25">
      <c r="B416" s="83">
        <v>402</v>
      </c>
      <c r="C416" s="59" t="s">
        <v>7</v>
      </c>
      <c r="D416" s="61" t="s">
        <v>8</v>
      </c>
      <c r="E416" s="55" t="s">
        <v>236</v>
      </c>
      <c r="F416" s="57" t="s">
        <v>276</v>
      </c>
      <c r="G416" s="88"/>
      <c r="H416" s="88"/>
      <c r="I416" s="92"/>
      <c r="J416" s="88"/>
      <c r="K416" s="88"/>
      <c r="L416" s="88"/>
      <c r="M416" s="88">
        <f t="shared" si="180"/>
        <v>0</v>
      </c>
      <c r="N416" s="88"/>
      <c r="O416" s="88">
        <v>0</v>
      </c>
      <c r="Q416" s="88">
        <v>130</v>
      </c>
      <c r="R416" s="88">
        <f t="shared" si="162"/>
        <v>0</v>
      </c>
      <c r="S416" s="88">
        <f t="shared" si="163"/>
        <v>0</v>
      </c>
      <c r="T416" s="88">
        <f t="shared" si="164"/>
        <v>0</v>
      </c>
    </row>
    <row r="417" spans="2:21" x14ac:dyDescent="0.25">
      <c r="B417" s="83">
        <v>403</v>
      </c>
      <c r="C417" s="65" t="s">
        <v>23</v>
      </c>
      <c r="D417" s="66" t="s">
        <v>147</v>
      </c>
      <c r="E417" s="67" t="s">
        <v>236</v>
      </c>
      <c r="F417" s="68" t="s">
        <v>277</v>
      </c>
      <c r="G417" s="89"/>
      <c r="H417" s="89"/>
      <c r="I417" s="93"/>
      <c r="J417" s="89"/>
      <c r="K417" s="89"/>
      <c r="L417" s="89"/>
      <c r="M417" s="89">
        <v>0</v>
      </c>
      <c r="N417" s="89"/>
      <c r="O417" s="89">
        <v>0</v>
      </c>
      <c r="P417" s="41">
        <f>M417-N417</f>
        <v>0</v>
      </c>
      <c r="Q417" s="89"/>
      <c r="R417" s="89">
        <f t="shared" si="162"/>
        <v>0</v>
      </c>
      <c r="S417" s="89">
        <f t="shared" si="163"/>
        <v>0</v>
      </c>
      <c r="T417" s="89">
        <f t="shared" si="164"/>
        <v>0</v>
      </c>
    </row>
    <row r="418" spans="2:21" hidden="1" x14ac:dyDescent="0.25">
      <c r="B418" s="83">
        <v>404</v>
      </c>
      <c r="C418" s="59" t="s">
        <v>7</v>
      </c>
      <c r="D418" s="61" t="s">
        <v>278</v>
      </c>
      <c r="E418" s="55" t="s">
        <v>236</v>
      </c>
      <c r="F418" s="57" t="s">
        <v>277</v>
      </c>
      <c r="G418" s="88"/>
      <c r="H418" s="88"/>
      <c r="I418" s="92"/>
      <c r="J418" s="88"/>
      <c r="K418" s="88">
        <v>2460</v>
      </c>
      <c r="L418" s="88"/>
      <c r="M418" s="88">
        <f t="shared" si="180"/>
        <v>2460</v>
      </c>
      <c r="N418" s="88"/>
      <c r="O418" s="88">
        <v>0</v>
      </c>
      <c r="Q418" s="88">
        <v>123</v>
      </c>
      <c r="R418" s="88">
        <f t="shared" si="162"/>
        <v>302580</v>
      </c>
      <c r="S418" s="88">
        <f t="shared" si="163"/>
        <v>0</v>
      </c>
      <c r="T418" s="88">
        <f t="shared" si="164"/>
        <v>0</v>
      </c>
    </row>
    <row r="419" spans="2:21" x14ac:dyDescent="0.25">
      <c r="B419" s="83">
        <v>405</v>
      </c>
      <c r="C419" s="65" t="s">
        <v>23</v>
      </c>
      <c r="D419" s="66" t="s">
        <v>66</v>
      </c>
      <c r="E419" s="67" t="s">
        <v>236</v>
      </c>
      <c r="F419" s="68" t="s">
        <v>277</v>
      </c>
      <c r="G419" s="89"/>
      <c r="H419" s="89"/>
      <c r="I419" s="93"/>
      <c r="J419" s="89"/>
      <c r="K419" s="89"/>
      <c r="L419" s="89"/>
      <c r="M419" s="89">
        <v>0</v>
      </c>
      <c r="N419" s="89"/>
      <c r="O419" s="89">
        <v>0</v>
      </c>
      <c r="P419" s="41">
        <f t="shared" ref="P419:P420" si="182">M419-N419</f>
        <v>0</v>
      </c>
      <c r="Q419" s="89"/>
      <c r="R419" s="89">
        <f t="shared" si="162"/>
        <v>0</v>
      </c>
      <c r="S419" s="89">
        <f t="shared" si="163"/>
        <v>0</v>
      </c>
      <c r="T419" s="89">
        <f t="shared" si="164"/>
        <v>0</v>
      </c>
    </row>
    <row r="420" spans="2:21" x14ac:dyDescent="0.25">
      <c r="B420" s="83">
        <v>406</v>
      </c>
      <c r="C420" s="59" t="s">
        <v>23</v>
      </c>
      <c r="D420" s="61" t="s">
        <v>59</v>
      </c>
      <c r="E420" s="55" t="s">
        <v>236</v>
      </c>
      <c r="F420" s="57" t="s">
        <v>277</v>
      </c>
      <c r="G420" s="88"/>
      <c r="H420" s="88"/>
      <c r="I420" s="92"/>
      <c r="J420" s="88"/>
      <c r="K420" s="88"/>
      <c r="L420" s="88"/>
      <c r="M420" s="88">
        <f t="shared" si="180"/>
        <v>0</v>
      </c>
      <c r="N420" s="88"/>
      <c r="O420" s="88">
        <v>2400</v>
      </c>
      <c r="P420" s="41">
        <f t="shared" si="182"/>
        <v>0</v>
      </c>
      <c r="Q420" s="88">
        <v>120</v>
      </c>
      <c r="R420" s="88">
        <f t="shared" si="162"/>
        <v>0</v>
      </c>
      <c r="S420" s="88">
        <f t="shared" si="163"/>
        <v>0</v>
      </c>
      <c r="T420" s="88">
        <f t="shared" si="164"/>
        <v>288000</v>
      </c>
      <c r="U420" s="54" t="s">
        <v>727</v>
      </c>
    </row>
    <row r="421" spans="2:21" hidden="1" x14ac:dyDescent="0.25">
      <c r="B421" s="83">
        <v>407</v>
      </c>
      <c r="C421" s="59" t="s">
        <v>7</v>
      </c>
      <c r="D421" s="61" t="s">
        <v>183</v>
      </c>
      <c r="E421" s="55" t="s">
        <v>236</v>
      </c>
      <c r="F421" s="57" t="s">
        <v>277</v>
      </c>
      <c r="G421" s="88"/>
      <c r="H421" s="88"/>
      <c r="I421" s="92"/>
      <c r="J421" s="88"/>
      <c r="K421" s="88"/>
      <c r="L421" s="88"/>
      <c r="M421" s="88">
        <f t="shared" si="180"/>
        <v>0</v>
      </c>
      <c r="N421" s="88"/>
      <c r="O421" s="88">
        <v>2380</v>
      </c>
      <c r="Q421" s="88">
        <v>119</v>
      </c>
      <c r="R421" s="88">
        <f t="shared" si="162"/>
        <v>0</v>
      </c>
      <c r="S421" s="88">
        <f t="shared" si="163"/>
        <v>0</v>
      </c>
      <c r="T421" s="88">
        <f t="shared" si="164"/>
        <v>283220</v>
      </c>
    </row>
    <row r="422" spans="2:21" hidden="1" x14ac:dyDescent="0.25">
      <c r="B422" s="83">
        <v>408</v>
      </c>
      <c r="C422" s="59" t="s">
        <v>7</v>
      </c>
      <c r="D422" s="61" t="s">
        <v>8</v>
      </c>
      <c r="E422" s="55" t="s">
        <v>236</v>
      </c>
      <c r="F422" s="57" t="s">
        <v>277</v>
      </c>
      <c r="G422" s="88"/>
      <c r="H422" s="88"/>
      <c r="I422" s="92"/>
      <c r="J422" s="88"/>
      <c r="K422" s="88">
        <v>10480</v>
      </c>
      <c r="L422" s="88"/>
      <c r="M422" s="88">
        <f t="shared" si="180"/>
        <v>10480</v>
      </c>
      <c r="N422" s="88"/>
      <c r="O422" s="88">
        <v>13100</v>
      </c>
      <c r="Q422" s="88">
        <v>131</v>
      </c>
      <c r="R422" s="88">
        <f t="shared" si="162"/>
        <v>1372880</v>
      </c>
      <c r="S422" s="88">
        <f t="shared" si="163"/>
        <v>0</v>
      </c>
      <c r="T422" s="88">
        <f t="shared" si="164"/>
        <v>1716100</v>
      </c>
    </row>
    <row r="423" spans="2:21" hidden="1" x14ac:dyDescent="0.25">
      <c r="B423" s="83">
        <v>409</v>
      </c>
      <c r="C423" s="65" t="s">
        <v>7</v>
      </c>
      <c r="D423" s="66" t="s">
        <v>11</v>
      </c>
      <c r="E423" s="67" t="s">
        <v>236</v>
      </c>
      <c r="F423" s="68" t="s">
        <v>277</v>
      </c>
      <c r="G423" s="89"/>
      <c r="H423" s="89"/>
      <c r="I423" s="93"/>
      <c r="J423" s="89"/>
      <c r="K423" s="89"/>
      <c r="L423" s="89"/>
      <c r="M423" s="89">
        <v>0</v>
      </c>
      <c r="N423" s="89"/>
      <c r="O423" s="89">
        <v>0</v>
      </c>
      <c r="Q423" s="89"/>
      <c r="R423" s="89">
        <f t="shared" si="162"/>
        <v>0</v>
      </c>
      <c r="S423" s="89">
        <f t="shared" si="163"/>
        <v>0</v>
      </c>
      <c r="T423" s="89">
        <f t="shared" si="164"/>
        <v>0</v>
      </c>
    </row>
    <row r="424" spans="2:21" hidden="1" x14ac:dyDescent="0.25">
      <c r="B424" s="83">
        <v>410</v>
      </c>
      <c r="C424" s="65" t="s">
        <v>7</v>
      </c>
      <c r="D424" s="66" t="s">
        <v>43</v>
      </c>
      <c r="E424" s="67" t="s">
        <v>236</v>
      </c>
      <c r="F424" s="68" t="s">
        <v>277</v>
      </c>
      <c r="G424" s="89"/>
      <c r="H424" s="89"/>
      <c r="I424" s="93"/>
      <c r="J424" s="89"/>
      <c r="K424" s="89"/>
      <c r="L424" s="89"/>
      <c r="M424" s="89">
        <v>0</v>
      </c>
      <c r="N424" s="89"/>
      <c r="O424" s="89">
        <v>0</v>
      </c>
      <c r="Q424" s="89"/>
      <c r="R424" s="89">
        <f t="shared" si="162"/>
        <v>0</v>
      </c>
      <c r="S424" s="89">
        <f t="shared" si="163"/>
        <v>0</v>
      </c>
      <c r="T424" s="89">
        <f t="shared" si="164"/>
        <v>0</v>
      </c>
    </row>
    <row r="425" spans="2:21" x14ac:dyDescent="0.25">
      <c r="B425" s="83">
        <v>411</v>
      </c>
      <c r="C425" s="65" t="s">
        <v>23</v>
      </c>
      <c r="D425" s="66" t="s">
        <v>150</v>
      </c>
      <c r="E425" s="67" t="s">
        <v>236</v>
      </c>
      <c r="F425" s="68" t="s">
        <v>277</v>
      </c>
      <c r="G425" s="89"/>
      <c r="H425" s="89"/>
      <c r="I425" s="93"/>
      <c r="J425" s="89"/>
      <c r="K425" s="89"/>
      <c r="L425" s="89"/>
      <c r="M425" s="89">
        <v>0</v>
      </c>
      <c r="N425" s="89"/>
      <c r="O425" s="89">
        <v>0</v>
      </c>
      <c r="P425" s="41">
        <f>M425-N425</f>
        <v>0</v>
      </c>
      <c r="Q425" s="89"/>
      <c r="R425" s="89">
        <f t="shared" si="162"/>
        <v>0</v>
      </c>
      <c r="S425" s="89">
        <f t="shared" si="163"/>
        <v>0</v>
      </c>
      <c r="T425" s="89">
        <f t="shared" si="164"/>
        <v>0</v>
      </c>
    </row>
    <row r="426" spans="2:21" hidden="1" x14ac:dyDescent="0.25">
      <c r="B426" s="83">
        <v>412</v>
      </c>
      <c r="C426" s="65" t="s">
        <v>7</v>
      </c>
      <c r="D426" s="66" t="s">
        <v>52</v>
      </c>
      <c r="E426" s="67" t="s">
        <v>279</v>
      </c>
      <c r="F426" s="68" t="s">
        <v>277</v>
      </c>
      <c r="G426" s="89"/>
      <c r="H426" s="89"/>
      <c r="I426" s="93"/>
      <c r="J426" s="89"/>
      <c r="K426" s="89"/>
      <c r="L426" s="89"/>
      <c r="M426" s="89">
        <v>0</v>
      </c>
      <c r="N426" s="89"/>
      <c r="O426" s="89">
        <v>0</v>
      </c>
      <c r="Q426" s="89"/>
      <c r="R426" s="89">
        <f t="shared" si="162"/>
        <v>0</v>
      </c>
      <c r="S426" s="89">
        <f t="shared" si="163"/>
        <v>0</v>
      </c>
      <c r="T426" s="89">
        <f t="shared" si="164"/>
        <v>0</v>
      </c>
    </row>
    <row r="427" spans="2:21" x14ac:dyDescent="0.25">
      <c r="B427" s="83">
        <v>413</v>
      </c>
      <c r="C427" s="59" t="s">
        <v>23</v>
      </c>
      <c r="D427" s="61" t="s">
        <v>280</v>
      </c>
      <c r="E427" s="55" t="s">
        <v>236</v>
      </c>
      <c r="F427" s="57" t="s">
        <v>277</v>
      </c>
      <c r="G427" s="88"/>
      <c r="H427" s="88"/>
      <c r="I427" s="92"/>
      <c r="J427" s="88"/>
      <c r="K427" s="88"/>
      <c r="L427" s="88"/>
      <c r="M427" s="88">
        <f t="shared" ref="M427" si="183">SUM(K427+L427)</f>
        <v>0</v>
      </c>
      <c r="N427" s="88"/>
      <c r="O427" s="88">
        <v>0</v>
      </c>
      <c r="P427" s="41">
        <f>M427-N427</f>
        <v>0</v>
      </c>
      <c r="Q427" s="88">
        <v>125</v>
      </c>
      <c r="R427" s="88">
        <f t="shared" si="162"/>
        <v>0</v>
      </c>
      <c r="S427" s="88">
        <f t="shared" si="163"/>
        <v>0</v>
      </c>
      <c r="T427" s="88">
        <f t="shared" si="164"/>
        <v>0</v>
      </c>
      <c r="U427" s="54" t="s">
        <v>728</v>
      </c>
    </row>
    <row r="428" spans="2:21" hidden="1" x14ac:dyDescent="0.25">
      <c r="B428" s="83">
        <v>414</v>
      </c>
      <c r="C428" s="65" t="s">
        <v>7</v>
      </c>
      <c r="D428" s="73" t="s">
        <v>11</v>
      </c>
      <c r="E428" s="67" t="s">
        <v>236</v>
      </c>
      <c r="F428" s="68" t="s">
        <v>281</v>
      </c>
      <c r="G428" s="89"/>
      <c r="H428" s="89"/>
      <c r="I428" s="93"/>
      <c r="J428" s="89"/>
      <c r="K428" s="89"/>
      <c r="L428" s="89"/>
      <c r="M428" s="89">
        <v>0</v>
      </c>
      <c r="N428" s="89"/>
      <c r="O428" s="89">
        <v>0</v>
      </c>
      <c r="Q428" s="89"/>
      <c r="R428" s="89">
        <f t="shared" si="162"/>
        <v>0</v>
      </c>
      <c r="S428" s="89">
        <f t="shared" si="163"/>
        <v>0</v>
      </c>
      <c r="T428" s="89">
        <f t="shared" si="164"/>
        <v>0</v>
      </c>
    </row>
    <row r="429" spans="2:21" hidden="1" x14ac:dyDescent="0.25">
      <c r="B429" s="83">
        <v>415</v>
      </c>
      <c r="C429" s="59" t="s">
        <v>7</v>
      </c>
      <c r="D429" s="63" t="s">
        <v>13</v>
      </c>
      <c r="E429" s="55" t="s">
        <v>236</v>
      </c>
      <c r="F429" s="57" t="s">
        <v>281</v>
      </c>
      <c r="G429" s="88"/>
      <c r="H429" s="88"/>
      <c r="I429" s="92"/>
      <c r="J429" s="88"/>
      <c r="K429" s="88">
        <v>2325</v>
      </c>
      <c r="L429" s="88"/>
      <c r="M429" s="88">
        <f t="shared" ref="M429" si="184">SUM(K429+L429)</f>
        <v>2325</v>
      </c>
      <c r="N429" s="88"/>
      <c r="O429" s="88">
        <v>0</v>
      </c>
      <c r="Q429" s="88">
        <v>93</v>
      </c>
      <c r="R429" s="88">
        <f t="shared" si="162"/>
        <v>216225</v>
      </c>
      <c r="S429" s="88">
        <f t="shared" si="163"/>
        <v>0</v>
      </c>
      <c r="T429" s="88">
        <f t="shared" si="164"/>
        <v>0</v>
      </c>
    </row>
    <row r="430" spans="2:21" x14ac:dyDescent="0.25">
      <c r="B430" s="83">
        <v>416</v>
      </c>
      <c r="C430" s="65" t="s">
        <v>23</v>
      </c>
      <c r="D430" s="66" t="s">
        <v>203</v>
      </c>
      <c r="E430" s="67" t="s">
        <v>236</v>
      </c>
      <c r="F430" s="68" t="s">
        <v>282</v>
      </c>
      <c r="G430" s="89"/>
      <c r="H430" s="89"/>
      <c r="I430" s="93"/>
      <c r="J430" s="89"/>
      <c r="K430" s="89"/>
      <c r="L430" s="89"/>
      <c r="M430" s="89">
        <v>0</v>
      </c>
      <c r="N430" s="89"/>
      <c r="O430" s="89">
        <v>0</v>
      </c>
      <c r="P430" s="41">
        <f>M430-N430</f>
        <v>0</v>
      </c>
      <c r="Q430" s="89"/>
      <c r="R430" s="89">
        <f t="shared" si="162"/>
        <v>0</v>
      </c>
      <c r="S430" s="89">
        <f t="shared" si="163"/>
        <v>0</v>
      </c>
      <c r="T430" s="89">
        <f t="shared" si="164"/>
        <v>0</v>
      </c>
    </row>
    <row r="431" spans="2:21" hidden="1" x14ac:dyDescent="0.25">
      <c r="B431" s="83">
        <v>417</v>
      </c>
      <c r="C431" s="59" t="s">
        <v>7</v>
      </c>
      <c r="D431" s="61" t="s">
        <v>183</v>
      </c>
      <c r="E431" s="55" t="s">
        <v>236</v>
      </c>
      <c r="F431" s="57" t="s">
        <v>282</v>
      </c>
      <c r="G431" s="88"/>
      <c r="H431" s="88"/>
      <c r="I431" s="92"/>
      <c r="J431" s="88"/>
      <c r="K431" s="88">
        <v>11000</v>
      </c>
      <c r="L431" s="88"/>
      <c r="M431" s="88">
        <f t="shared" ref="M431" si="185">SUM(K431+L431)</f>
        <v>11000</v>
      </c>
      <c r="N431" s="88"/>
      <c r="O431" s="88">
        <v>11000</v>
      </c>
      <c r="Q431" s="88">
        <v>110</v>
      </c>
      <c r="R431" s="88">
        <f t="shared" si="162"/>
        <v>1210000</v>
      </c>
      <c r="S431" s="88">
        <f t="shared" si="163"/>
        <v>0</v>
      </c>
      <c r="T431" s="88">
        <f t="shared" si="164"/>
        <v>1210000</v>
      </c>
    </row>
    <row r="432" spans="2:21" x14ac:dyDescent="0.25">
      <c r="B432" s="83">
        <v>418</v>
      </c>
      <c r="C432" s="65" t="s">
        <v>23</v>
      </c>
      <c r="D432" s="66" t="s">
        <v>113</v>
      </c>
      <c r="E432" s="67" t="s">
        <v>236</v>
      </c>
      <c r="F432" s="68" t="s">
        <v>282</v>
      </c>
      <c r="G432" s="89"/>
      <c r="H432" s="89"/>
      <c r="I432" s="93"/>
      <c r="J432" s="89"/>
      <c r="K432" s="89"/>
      <c r="L432" s="89"/>
      <c r="M432" s="89">
        <v>0</v>
      </c>
      <c r="N432" s="89"/>
      <c r="O432" s="89">
        <v>0</v>
      </c>
      <c r="P432" s="41">
        <f t="shared" ref="P432:P434" si="186">M432-N432</f>
        <v>0</v>
      </c>
      <c r="Q432" s="89"/>
      <c r="R432" s="89">
        <f t="shared" si="162"/>
        <v>0</v>
      </c>
      <c r="S432" s="89">
        <f t="shared" si="163"/>
        <v>0</v>
      </c>
      <c r="T432" s="89">
        <f t="shared" si="164"/>
        <v>0</v>
      </c>
    </row>
    <row r="433" spans="2:21" x14ac:dyDescent="0.25">
      <c r="B433" s="83">
        <v>419</v>
      </c>
      <c r="C433" s="59" t="s">
        <v>23</v>
      </c>
      <c r="D433" s="61" t="s">
        <v>280</v>
      </c>
      <c r="E433" s="55" t="s">
        <v>236</v>
      </c>
      <c r="F433" s="57" t="s">
        <v>282</v>
      </c>
      <c r="G433" s="88"/>
      <c r="H433" s="88"/>
      <c r="I433" s="92"/>
      <c r="J433" s="88"/>
      <c r="K433" s="88"/>
      <c r="L433" s="88"/>
      <c r="M433" s="88">
        <f t="shared" ref="M433" si="187">SUM(K433+L433)</f>
        <v>0</v>
      </c>
      <c r="N433" s="88"/>
      <c r="O433" s="88">
        <v>0</v>
      </c>
      <c r="P433" s="41">
        <f t="shared" si="186"/>
        <v>0</v>
      </c>
      <c r="Q433" s="88">
        <v>96</v>
      </c>
      <c r="R433" s="88">
        <f t="shared" si="162"/>
        <v>0</v>
      </c>
      <c r="S433" s="88">
        <f t="shared" si="163"/>
        <v>0</v>
      </c>
      <c r="T433" s="88">
        <f t="shared" si="164"/>
        <v>0</v>
      </c>
      <c r="U433" s="54" t="s">
        <v>728</v>
      </c>
    </row>
    <row r="434" spans="2:21" x14ac:dyDescent="0.25">
      <c r="B434" s="83">
        <v>420</v>
      </c>
      <c r="C434" s="65" t="s">
        <v>23</v>
      </c>
      <c r="D434" s="66" t="s">
        <v>283</v>
      </c>
      <c r="E434" s="67" t="s">
        <v>236</v>
      </c>
      <c r="F434" s="68" t="s">
        <v>282</v>
      </c>
      <c r="G434" s="89"/>
      <c r="H434" s="89"/>
      <c r="I434" s="93"/>
      <c r="J434" s="89"/>
      <c r="K434" s="89"/>
      <c r="L434" s="89"/>
      <c r="M434" s="89">
        <v>0</v>
      </c>
      <c r="N434" s="89"/>
      <c r="O434" s="89">
        <v>0</v>
      </c>
      <c r="P434" s="41">
        <f t="shared" si="186"/>
        <v>0</v>
      </c>
      <c r="Q434" s="89"/>
      <c r="R434" s="89">
        <f t="shared" si="162"/>
        <v>0</v>
      </c>
      <c r="S434" s="89">
        <f t="shared" si="163"/>
        <v>0</v>
      </c>
      <c r="T434" s="89">
        <f t="shared" si="164"/>
        <v>0</v>
      </c>
    </row>
    <row r="435" spans="2:21" hidden="1" x14ac:dyDescent="0.25">
      <c r="B435" s="83">
        <v>421</v>
      </c>
      <c r="C435" s="59" t="s">
        <v>7</v>
      </c>
      <c r="D435" s="61" t="s">
        <v>126</v>
      </c>
      <c r="E435" s="55" t="s">
        <v>236</v>
      </c>
      <c r="F435" s="57" t="s">
        <v>284</v>
      </c>
      <c r="G435" s="88"/>
      <c r="H435" s="88"/>
      <c r="I435" s="92"/>
      <c r="J435" s="88"/>
      <c r="K435" s="88"/>
      <c r="L435" s="88"/>
      <c r="M435" s="88">
        <f t="shared" ref="M435:M436" si="188">SUM(K435+L435)</f>
        <v>0</v>
      </c>
      <c r="N435" s="88"/>
      <c r="O435" s="88">
        <v>0</v>
      </c>
      <c r="Q435" s="88">
        <v>71</v>
      </c>
      <c r="R435" s="88">
        <f t="shared" si="162"/>
        <v>0</v>
      </c>
      <c r="S435" s="88">
        <f t="shared" si="163"/>
        <v>0</v>
      </c>
      <c r="T435" s="88">
        <f t="shared" si="164"/>
        <v>0</v>
      </c>
    </row>
    <row r="436" spans="2:21" x14ac:dyDescent="0.25">
      <c r="B436" s="83">
        <v>422</v>
      </c>
      <c r="C436" s="59" t="s">
        <v>23</v>
      </c>
      <c r="D436" s="61" t="s">
        <v>779</v>
      </c>
      <c r="E436" s="55" t="s">
        <v>236</v>
      </c>
      <c r="F436" s="57" t="s">
        <v>284</v>
      </c>
      <c r="G436" s="88"/>
      <c r="H436" s="88"/>
      <c r="I436" s="92"/>
      <c r="J436" s="88"/>
      <c r="K436" s="88"/>
      <c r="L436" s="88"/>
      <c r="M436" s="88">
        <f t="shared" si="188"/>
        <v>0</v>
      </c>
      <c r="N436" s="88"/>
      <c r="O436" s="88">
        <v>0</v>
      </c>
      <c r="P436" s="41">
        <f>M436-N436</f>
        <v>0</v>
      </c>
      <c r="Q436" s="88">
        <v>73</v>
      </c>
      <c r="R436" s="88">
        <f t="shared" si="162"/>
        <v>0</v>
      </c>
      <c r="S436" s="88">
        <f t="shared" si="163"/>
        <v>0</v>
      </c>
      <c r="T436" s="88">
        <f t="shared" si="164"/>
        <v>0</v>
      </c>
      <c r="U436" s="54" t="s">
        <v>727</v>
      </c>
    </row>
    <row r="437" spans="2:21" hidden="1" x14ac:dyDescent="0.25">
      <c r="B437" s="83">
        <v>423</v>
      </c>
      <c r="C437" s="65" t="s">
        <v>7</v>
      </c>
      <c r="D437" s="66" t="s">
        <v>65</v>
      </c>
      <c r="E437" s="67" t="s">
        <v>236</v>
      </c>
      <c r="F437" s="68" t="s">
        <v>284</v>
      </c>
      <c r="G437" s="89"/>
      <c r="H437" s="89"/>
      <c r="I437" s="93"/>
      <c r="J437" s="89"/>
      <c r="K437" s="89"/>
      <c r="L437" s="89"/>
      <c r="M437" s="89">
        <v>0</v>
      </c>
      <c r="N437" s="89"/>
      <c r="O437" s="89">
        <v>0</v>
      </c>
      <c r="Q437" s="89"/>
      <c r="R437" s="89">
        <f t="shared" si="162"/>
        <v>0</v>
      </c>
      <c r="S437" s="89">
        <f t="shared" si="163"/>
        <v>0</v>
      </c>
      <c r="T437" s="89">
        <f t="shared" si="164"/>
        <v>0</v>
      </c>
    </row>
    <row r="438" spans="2:21" x14ac:dyDescent="0.25">
      <c r="B438" s="83">
        <v>424</v>
      </c>
      <c r="C438" s="59" t="s">
        <v>23</v>
      </c>
      <c r="D438" s="61" t="s">
        <v>171</v>
      </c>
      <c r="E438" s="55" t="s">
        <v>236</v>
      </c>
      <c r="F438" s="57" t="s">
        <v>286</v>
      </c>
      <c r="G438" s="88"/>
      <c r="H438" s="88"/>
      <c r="I438" s="92"/>
      <c r="J438" s="88"/>
      <c r="K438" s="88">
        <v>3409.05</v>
      </c>
      <c r="L438" s="88"/>
      <c r="M438" s="88">
        <f t="shared" ref="M438:M439" si="189">SUM(K438+L438)</f>
        <v>3409.05</v>
      </c>
      <c r="N438" s="88"/>
      <c r="O438" s="88">
        <v>3409.05</v>
      </c>
      <c r="P438" s="41">
        <f t="shared" ref="P438:P440" si="190">M438-N438</f>
        <v>3409.05</v>
      </c>
      <c r="Q438" s="88">
        <v>85.226250000000007</v>
      </c>
      <c r="R438" s="88">
        <f t="shared" ref="R438:R501" si="191">M438*Q438</f>
        <v>290540.54756250005</v>
      </c>
      <c r="S438" s="88">
        <f t="shared" ref="S438:S501" si="192">N438*Q438</f>
        <v>0</v>
      </c>
      <c r="T438" s="88">
        <f t="shared" ref="T438:T501" si="193">O438*Q438</f>
        <v>290540.54756250005</v>
      </c>
      <c r="U438" s="54" t="s">
        <v>727</v>
      </c>
    </row>
    <row r="439" spans="2:21" x14ac:dyDescent="0.25">
      <c r="B439" s="83">
        <v>425</v>
      </c>
      <c r="C439" s="59" t="s">
        <v>23</v>
      </c>
      <c r="D439" s="61" t="s">
        <v>137</v>
      </c>
      <c r="E439" s="55" t="s">
        <v>236</v>
      </c>
      <c r="F439" s="57" t="s">
        <v>286</v>
      </c>
      <c r="G439" s="88"/>
      <c r="H439" s="88"/>
      <c r="I439" s="92"/>
      <c r="J439" s="88"/>
      <c r="K439" s="88">
        <v>1440</v>
      </c>
      <c r="L439" s="88"/>
      <c r="M439" s="88">
        <f t="shared" si="189"/>
        <v>1440</v>
      </c>
      <c r="N439" s="88"/>
      <c r="O439" s="88">
        <v>2880</v>
      </c>
      <c r="P439" s="41">
        <f t="shared" si="190"/>
        <v>1440</v>
      </c>
      <c r="Q439" s="88">
        <v>72</v>
      </c>
      <c r="R439" s="88">
        <f t="shared" si="191"/>
        <v>103680</v>
      </c>
      <c r="S439" s="88">
        <f t="shared" si="192"/>
        <v>0</v>
      </c>
      <c r="T439" s="88">
        <f t="shared" si="193"/>
        <v>207360</v>
      </c>
      <c r="U439" s="54" t="s">
        <v>727</v>
      </c>
    </row>
    <row r="440" spans="2:21" x14ac:dyDescent="0.25">
      <c r="B440" s="83">
        <v>426</v>
      </c>
      <c r="C440" s="65" t="s">
        <v>23</v>
      </c>
      <c r="D440" s="66" t="s">
        <v>249</v>
      </c>
      <c r="E440" s="67" t="s">
        <v>236</v>
      </c>
      <c r="F440" s="68" t="s">
        <v>287</v>
      </c>
      <c r="G440" s="89"/>
      <c r="H440" s="89"/>
      <c r="I440" s="93"/>
      <c r="J440" s="89"/>
      <c r="K440" s="89"/>
      <c r="L440" s="89"/>
      <c r="M440" s="89">
        <v>0</v>
      </c>
      <c r="N440" s="89"/>
      <c r="O440" s="89">
        <v>0</v>
      </c>
      <c r="P440" s="41">
        <f t="shared" si="190"/>
        <v>0</v>
      </c>
      <c r="Q440" s="89"/>
      <c r="R440" s="89">
        <f t="shared" si="191"/>
        <v>0</v>
      </c>
      <c r="S440" s="89">
        <f t="shared" si="192"/>
        <v>0</v>
      </c>
      <c r="T440" s="89">
        <f t="shared" si="193"/>
        <v>0</v>
      </c>
    </row>
    <row r="441" spans="2:21" hidden="1" x14ac:dyDescent="0.25">
      <c r="B441" s="83">
        <v>427</v>
      </c>
      <c r="C441" s="65" t="s">
        <v>7</v>
      </c>
      <c r="D441" s="66" t="s">
        <v>38</v>
      </c>
      <c r="E441" s="67" t="s">
        <v>236</v>
      </c>
      <c r="F441" s="68" t="s">
        <v>287</v>
      </c>
      <c r="G441" s="89"/>
      <c r="H441" s="89"/>
      <c r="I441" s="93"/>
      <c r="J441" s="89"/>
      <c r="K441" s="89"/>
      <c r="L441" s="89"/>
      <c r="M441" s="89">
        <v>0</v>
      </c>
      <c r="N441" s="89"/>
      <c r="O441" s="89">
        <v>0</v>
      </c>
      <c r="Q441" s="89"/>
      <c r="R441" s="89">
        <f t="shared" si="191"/>
        <v>0</v>
      </c>
      <c r="S441" s="89">
        <f t="shared" si="192"/>
        <v>0</v>
      </c>
      <c r="T441" s="89">
        <f t="shared" si="193"/>
        <v>0</v>
      </c>
    </row>
    <row r="442" spans="2:21" x14ac:dyDescent="0.25">
      <c r="B442" s="83">
        <v>428</v>
      </c>
      <c r="C442" s="59" t="s">
        <v>23</v>
      </c>
      <c r="D442" s="61" t="s">
        <v>243</v>
      </c>
      <c r="E442" s="55" t="s">
        <v>236</v>
      </c>
      <c r="F442" s="57" t="s">
        <v>287</v>
      </c>
      <c r="G442" s="88"/>
      <c r="H442" s="88"/>
      <c r="I442" s="92"/>
      <c r="J442" s="88"/>
      <c r="K442" s="88">
        <v>1480</v>
      </c>
      <c r="L442" s="88"/>
      <c r="M442" s="88">
        <f t="shared" ref="M442" si="194">SUM(K442+L442)</f>
        <v>1480</v>
      </c>
      <c r="N442" s="88"/>
      <c r="O442" s="88">
        <v>1480</v>
      </c>
      <c r="P442" s="41">
        <f t="shared" ref="P442:P444" si="195">M442-N442</f>
        <v>1480</v>
      </c>
      <c r="Q442" s="88">
        <v>74</v>
      </c>
      <c r="R442" s="88">
        <f t="shared" si="191"/>
        <v>109520</v>
      </c>
      <c r="S442" s="88">
        <f t="shared" si="192"/>
        <v>0</v>
      </c>
      <c r="T442" s="88">
        <f t="shared" si="193"/>
        <v>109520</v>
      </c>
      <c r="U442" s="54" t="s">
        <v>727</v>
      </c>
    </row>
    <row r="443" spans="2:21" x14ac:dyDescent="0.25">
      <c r="B443" s="83">
        <v>429</v>
      </c>
      <c r="C443" s="65" t="s">
        <v>23</v>
      </c>
      <c r="D443" s="66" t="s">
        <v>225</v>
      </c>
      <c r="E443" s="67" t="s">
        <v>236</v>
      </c>
      <c r="F443" s="68" t="s">
        <v>287</v>
      </c>
      <c r="G443" s="89"/>
      <c r="H443" s="89"/>
      <c r="I443" s="93"/>
      <c r="J443" s="89"/>
      <c r="K443" s="89"/>
      <c r="L443" s="89"/>
      <c r="M443" s="89">
        <v>0</v>
      </c>
      <c r="N443" s="89"/>
      <c r="O443" s="89">
        <v>0</v>
      </c>
      <c r="P443" s="41">
        <f t="shared" si="195"/>
        <v>0</v>
      </c>
      <c r="Q443" s="89"/>
      <c r="R443" s="89">
        <f t="shared" si="191"/>
        <v>0</v>
      </c>
      <c r="S443" s="89">
        <f t="shared" si="192"/>
        <v>0</v>
      </c>
      <c r="T443" s="89">
        <f t="shared" si="193"/>
        <v>0</v>
      </c>
    </row>
    <row r="444" spans="2:21" x14ac:dyDescent="0.25">
      <c r="B444" s="83">
        <v>430</v>
      </c>
      <c r="C444" s="59" t="s">
        <v>23</v>
      </c>
      <c r="D444" s="61" t="s">
        <v>74</v>
      </c>
      <c r="E444" s="55" t="s">
        <v>236</v>
      </c>
      <c r="F444" s="57" t="s">
        <v>287</v>
      </c>
      <c r="G444" s="88"/>
      <c r="H444" s="88"/>
      <c r="I444" s="92"/>
      <c r="J444" s="88"/>
      <c r="K444" s="88">
        <v>1500</v>
      </c>
      <c r="L444" s="88"/>
      <c r="M444" s="88">
        <f t="shared" ref="M444" si="196">SUM(K444+L444)</f>
        <v>1500</v>
      </c>
      <c r="N444" s="88"/>
      <c r="O444" s="88">
        <v>0</v>
      </c>
      <c r="P444" s="41">
        <f t="shared" si="195"/>
        <v>1500</v>
      </c>
      <c r="Q444" s="88">
        <v>75</v>
      </c>
      <c r="R444" s="88">
        <f t="shared" si="191"/>
        <v>112500</v>
      </c>
      <c r="S444" s="88">
        <f t="shared" si="192"/>
        <v>0</v>
      </c>
      <c r="T444" s="88">
        <f t="shared" si="193"/>
        <v>0</v>
      </c>
      <c r="U444" s="54" t="s">
        <v>727</v>
      </c>
    </row>
    <row r="445" spans="2:21" hidden="1" x14ac:dyDescent="0.25">
      <c r="B445" s="83">
        <v>431</v>
      </c>
      <c r="C445" s="65" t="s">
        <v>7</v>
      </c>
      <c r="D445" s="66" t="s">
        <v>38</v>
      </c>
      <c r="E445" s="67" t="s">
        <v>236</v>
      </c>
      <c r="F445" s="68" t="s">
        <v>288</v>
      </c>
      <c r="G445" s="89"/>
      <c r="H445" s="89"/>
      <c r="I445" s="93"/>
      <c r="J445" s="89"/>
      <c r="K445" s="89"/>
      <c r="L445" s="89"/>
      <c r="M445" s="89">
        <v>0</v>
      </c>
      <c r="N445" s="89"/>
      <c r="O445" s="89">
        <v>0</v>
      </c>
      <c r="Q445" s="89"/>
      <c r="R445" s="89">
        <f t="shared" si="191"/>
        <v>0</v>
      </c>
      <c r="S445" s="89">
        <f t="shared" si="192"/>
        <v>0</v>
      </c>
      <c r="T445" s="89">
        <f t="shared" si="193"/>
        <v>0</v>
      </c>
    </row>
    <row r="446" spans="2:21" x14ac:dyDescent="0.25">
      <c r="B446" s="83">
        <v>432</v>
      </c>
      <c r="C446" s="59" t="s">
        <v>23</v>
      </c>
      <c r="D446" s="61" t="s">
        <v>137</v>
      </c>
      <c r="E446" s="55" t="s">
        <v>236</v>
      </c>
      <c r="F446" s="57" t="s">
        <v>289</v>
      </c>
      <c r="G446" s="88"/>
      <c r="H446" s="88"/>
      <c r="I446" s="92"/>
      <c r="J446" s="88"/>
      <c r="K446" s="88"/>
      <c r="L446" s="88"/>
      <c r="M446" s="88">
        <f t="shared" ref="M446" si="197">SUM(K446+L446)</f>
        <v>0</v>
      </c>
      <c r="N446" s="88"/>
      <c r="O446" s="88">
        <v>2720</v>
      </c>
      <c r="P446" s="41">
        <f t="shared" ref="P446:P447" si="198">M446-N446</f>
        <v>0</v>
      </c>
      <c r="Q446" s="88">
        <v>136</v>
      </c>
      <c r="R446" s="88">
        <f t="shared" si="191"/>
        <v>0</v>
      </c>
      <c r="S446" s="88">
        <f t="shared" si="192"/>
        <v>0</v>
      </c>
      <c r="T446" s="88">
        <f t="shared" si="193"/>
        <v>369920</v>
      </c>
      <c r="U446" s="54" t="s">
        <v>727</v>
      </c>
    </row>
    <row r="447" spans="2:21" x14ac:dyDescent="0.25">
      <c r="B447" s="83">
        <v>433</v>
      </c>
      <c r="C447" s="65" t="s">
        <v>23</v>
      </c>
      <c r="D447" s="66" t="s">
        <v>113</v>
      </c>
      <c r="E447" s="67" t="s">
        <v>236</v>
      </c>
      <c r="F447" s="68" t="s">
        <v>289</v>
      </c>
      <c r="G447" s="89"/>
      <c r="H447" s="89"/>
      <c r="I447" s="93"/>
      <c r="J447" s="89"/>
      <c r="K447" s="89"/>
      <c r="L447" s="89"/>
      <c r="M447" s="89">
        <v>0</v>
      </c>
      <c r="N447" s="89"/>
      <c r="O447" s="89">
        <v>0</v>
      </c>
      <c r="P447" s="41">
        <f t="shared" si="198"/>
        <v>0</v>
      </c>
      <c r="Q447" s="89"/>
      <c r="R447" s="89">
        <f t="shared" si="191"/>
        <v>0</v>
      </c>
      <c r="S447" s="89">
        <f t="shared" si="192"/>
        <v>0</v>
      </c>
      <c r="T447" s="89">
        <f t="shared" si="193"/>
        <v>0</v>
      </c>
    </row>
    <row r="448" spans="2:21" hidden="1" x14ac:dyDescent="0.25">
      <c r="B448" s="83">
        <v>434</v>
      </c>
      <c r="C448" s="59" t="s">
        <v>7</v>
      </c>
      <c r="D448" s="61" t="s">
        <v>132</v>
      </c>
      <c r="E448" s="55" t="s">
        <v>236</v>
      </c>
      <c r="F448" s="57" t="s">
        <v>289</v>
      </c>
      <c r="G448" s="88"/>
      <c r="H448" s="88"/>
      <c r="I448" s="92"/>
      <c r="J448" s="88"/>
      <c r="K448" s="88">
        <v>2800</v>
      </c>
      <c r="L448" s="88"/>
      <c r="M448" s="88">
        <f t="shared" ref="M448" si="199">SUM(K448+L448)</f>
        <v>2800</v>
      </c>
      <c r="N448" s="88"/>
      <c r="O448" s="88">
        <v>2800</v>
      </c>
      <c r="Q448" s="88">
        <v>140</v>
      </c>
      <c r="R448" s="88">
        <f t="shared" si="191"/>
        <v>392000</v>
      </c>
      <c r="S448" s="88">
        <f t="shared" si="192"/>
        <v>0</v>
      </c>
      <c r="T448" s="88">
        <f t="shared" si="193"/>
        <v>392000</v>
      </c>
    </row>
    <row r="449" spans="2:21" x14ac:dyDescent="0.25">
      <c r="B449" s="83">
        <v>435</v>
      </c>
      <c r="C449" s="65" t="s">
        <v>23</v>
      </c>
      <c r="D449" s="66" t="s">
        <v>215</v>
      </c>
      <c r="E449" s="67" t="s">
        <v>236</v>
      </c>
      <c r="F449" s="68" t="s">
        <v>290</v>
      </c>
      <c r="G449" s="89"/>
      <c r="H449" s="89"/>
      <c r="I449" s="93"/>
      <c r="J449" s="89"/>
      <c r="K449" s="89"/>
      <c r="L449" s="89"/>
      <c r="M449" s="89">
        <v>0</v>
      </c>
      <c r="N449" s="89"/>
      <c r="O449" s="89">
        <v>0</v>
      </c>
      <c r="P449" s="41">
        <f>M449-N449</f>
        <v>0</v>
      </c>
      <c r="Q449" s="89">
        <v>102</v>
      </c>
      <c r="R449" s="89">
        <f t="shared" si="191"/>
        <v>0</v>
      </c>
      <c r="S449" s="89">
        <f t="shared" si="192"/>
        <v>0</v>
      </c>
      <c r="T449" s="89">
        <f t="shared" si="193"/>
        <v>0</v>
      </c>
      <c r="U449" s="54" t="s">
        <v>728</v>
      </c>
    </row>
    <row r="450" spans="2:21" hidden="1" x14ac:dyDescent="0.25">
      <c r="B450" s="83">
        <v>436</v>
      </c>
      <c r="C450" s="65" t="s">
        <v>7</v>
      </c>
      <c r="D450" s="66" t="s">
        <v>11</v>
      </c>
      <c r="E450" s="67" t="s">
        <v>236</v>
      </c>
      <c r="F450" s="68" t="s">
        <v>290</v>
      </c>
      <c r="G450" s="89"/>
      <c r="H450" s="89"/>
      <c r="I450" s="93"/>
      <c r="J450" s="89"/>
      <c r="K450" s="89"/>
      <c r="L450" s="89"/>
      <c r="M450" s="89">
        <v>0</v>
      </c>
      <c r="N450" s="89"/>
      <c r="O450" s="89">
        <v>0</v>
      </c>
      <c r="Q450" s="89"/>
      <c r="R450" s="89">
        <f t="shared" si="191"/>
        <v>0</v>
      </c>
      <c r="S450" s="89">
        <f t="shared" si="192"/>
        <v>0</v>
      </c>
      <c r="T450" s="89">
        <f t="shared" si="193"/>
        <v>0</v>
      </c>
    </row>
    <row r="451" spans="2:21" x14ac:dyDescent="0.25">
      <c r="B451" s="83">
        <v>437</v>
      </c>
      <c r="C451" s="65" t="s">
        <v>23</v>
      </c>
      <c r="D451" s="66" t="s">
        <v>150</v>
      </c>
      <c r="E451" s="67" t="s">
        <v>236</v>
      </c>
      <c r="F451" s="68" t="s">
        <v>290</v>
      </c>
      <c r="G451" s="89"/>
      <c r="H451" s="89"/>
      <c r="I451" s="93"/>
      <c r="J451" s="89"/>
      <c r="K451" s="89"/>
      <c r="L451" s="89"/>
      <c r="M451" s="89">
        <v>0</v>
      </c>
      <c r="N451" s="89"/>
      <c r="O451" s="89">
        <v>0</v>
      </c>
      <c r="P451" s="41">
        <f t="shared" ref="P451:P453" si="200">M451-N451</f>
        <v>0</v>
      </c>
      <c r="Q451" s="89"/>
      <c r="R451" s="89">
        <f t="shared" si="191"/>
        <v>0</v>
      </c>
      <c r="S451" s="89">
        <f t="shared" si="192"/>
        <v>0</v>
      </c>
      <c r="T451" s="89">
        <f t="shared" si="193"/>
        <v>0</v>
      </c>
    </row>
    <row r="452" spans="2:21" x14ac:dyDescent="0.25">
      <c r="B452" s="83">
        <v>438</v>
      </c>
      <c r="C452" s="65" t="s">
        <v>23</v>
      </c>
      <c r="D452" s="66" t="s">
        <v>203</v>
      </c>
      <c r="E452" s="67" t="s">
        <v>236</v>
      </c>
      <c r="F452" s="68" t="s">
        <v>291</v>
      </c>
      <c r="G452" s="89"/>
      <c r="H452" s="89"/>
      <c r="I452" s="93"/>
      <c r="J452" s="89"/>
      <c r="K452" s="89"/>
      <c r="L452" s="89"/>
      <c r="M452" s="89">
        <v>0</v>
      </c>
      <c r="N452" s="89"/>
      <c r="O452" s="89">
        <v>0</v>
      </c>
      <c r="P452" s="41">
        <f t="shared" si="200"/>
        <v>0</v>
      </c>
      <c r="Q452" s="89"/>
      <c r="R452" s="89">
        <f t="shared" si="191"/>
        <v>0</v>
      </c>
      <c r="S452" s="89">
        <f t="shared" si="192"/>
        <v>0</v>
      </c>
      <c r="T452" s="89">
        <f t="shared" si="193"/>
        <v>0</v>
      </c>
    </row>
    <row r="453" spans="2:21" x14ac:dyDescent="0.25">
      <c r="B453" s="83">
        <v>439</v>
      </c>
      <c r="C453" s="65" t="s">
        <v>23</v>
      </c>
      <c r="D453" s="66" t="s">
        <v>253</v>
      </c>
      <c r="E453" s="67" t="s">
        <v>236</v>
      </c>
      <c r="F453" s="68" t="s">
        <v>291</v>
      </c>
      <c r="G453" s="89"/>
      <c r="H453" s="89"/>
      <c r="I453" s="93"/>
      <c r="J453" s="89"/>
      <c r="K453" s="89"/>
      <c r="L453" s="89"/>
      <c r="M453" s="89">
        <v>0</v>
      </c>
      <c r="N453" s="89"/>
      <c r="O453" s="89">
        <v>0</v>
      </c>
      <c r="P453" s="41">
        <f t="shared" si="200"/>
        <v>0</v>
      </c>
      <c r="Q453" s="89"/>
      <c r="R453" s="89">
        <f t="shared" si="191"/>
        <v>0</v>
      </c>
      <c r="S453" s="89">
        <f t="shared" si="192"/>
        <v>0</v>
      </c>
      <c r="T453" s="89">
        <f t="shared" si="193"/>
        <v>0</v>
      </c>
    </row>
    <row r="454" spans="2:21" hidden="1" x14ac:dyDescent="0.25">
      <c r="B454" s="83">
        <v>440</v>
      </c>
      <c r="C454" s="59" t="s">
        <v>7</v>
      </c>
      <c r="D454" s="61" t="s">
        <v>35</v>
      </c>
      <c r="E454" s="55" t="s">
        <v>236</v>
      </c>
      <c r="F454" s="57" t="s">
        <v>291</v>
      </c>
      <c r="G454" s="88"/>
      <c r="H454" s="88"/>
      <c r="I454" s="92"/>
      <c r="J454" s="88"/>
      <c r="K454" s="88"/>
      <c r="L454" s="88"/>
      <c r="M454" s="88">
        <f t="shared" ref="M454:M457" si="201">SUM(K454+L454)</f>
        <v>0</v>
      </c>
      <c r="N454" s="88"/>
      <c r="O454" s="88">
        <v>0</v>
      </c>
      <c r="Q454" s="88">
        <v>152</v>
      </c>
      <c r="R454" s="88">
        <f t="shared" si="191"/>
        <v>0</v>
      </c>
      <c r="S454" s="88">
        <f t="shared" si="192"/>
        <v>0</v>
      </c>
      <c r="T454" s="88">
        <f t="shared" si="193"/>
        <v>0</v>
      </c>
    </row>
    <row r="455" spans="2:21" hidden="1" x14ac:dyDescent="0.25">
      <c r="B455" s="83">
        <v>441</v>
      </c>
      <c r="C455" s="59" t="s">
        <v>7</v>
      </c>
      <c r="D455" s="61" t="s">
        <v>183</v>
      </c>
      <c r="E455" s="55" t="s">
        <v>236</v>
      </c>
      <c r="F455" s="57" t="s">
        <v>291</v>
      </c>
      <c r="G455" s="88"/>
      <c r="H455" s="88"/>
      <c r="I455" s="92"/>
      <c r="J455" s="88"/>
      <c r="K455" s="88">
        <v>4000</v>
      </c>
      <c r="L455" s="88"/>
      <c r="M455" s="88">
        <f t="shared" si="201"/>
        <v>4000</v>
      </c>
      <c r="N455" s="88"/>
      <c r="O455" s="88">
        <v>4000</v>
      </c>
      <c r="Q455" s="88">
        <v>160</v>
      </c>
      <c r="R455" s="88">
        <f t="shared" si="191"/>
        <v>640000</v>
      </c>
      <c r="S455" s="88">
        <f t="shared" si="192"/>
        <v>0</v>
      </c>
      <c r="T455" s="88">
        <f t="shared" si="193"/>
        <v>640000</v>
      </c>
    </row>
    <row r="456" spans="2:21" hidden="1" x14ac:dyDescent="0.25">
      <c r="B456" s="83">
        <v>442</v>
      </c>
      <c r="C456" s="59" t="s">
        <v>7</v>
      </c>
      <c r="D456" s="61" t="s">
        <v>8</v>
      </c>
      <c r="E456" s="55" t="s">
        <v>236</v>
      </c>
      <c r="F456" s="57" t="s">
        <v>291</v>
      </c>
      <c r="G456" s="88"/>
      <c r="H456" s="88"/>
      <c r="I456" s="92"/>
      <c r="J456" s="88"/>
      <c r="K456" s="88">
        <v>4800</v>
      </c>
      <c r="L456" s="88"/>
      <c r="M456" s="88">
        <f t="shared" si="201"/>
        <v>4800</v>
      </c>
      <c r="N456" s="88"/>
      <c r="O456" s="88">
        <v>4800</v>
      </c>
      <c r="Q456" s="88">
        <v>192</v>
      </c>
      <c r="R456" s="88">
        <f t="shared" si="191"/>
        <v>921600</v>
      </c>
      <c r="S456" s="88">
        <f t="shared" si="192"/>
        <v>0</v>
      </c>
      <c r="T456" s="88">
        <f t="shared" si="193"/>
        <v>921600</v>
      </c>
    </row>
    <row r="457" spans="2:21" x14ac:dyDescent="0.25">
      <c r="B457" s="83">
        <v>443</v>
      </c>
      <c r="C457" s="59" t="s">
        <v>23</v>
      </c>
      <c r="D457" s="61" t="s">
        <v>138</v>
      </c>
      <c r="E457" s="55" t="s">
        <v>236</v>
      </c>
      <c r="F457" s="57" t="s">
        <v>291</v>
      </c>
      <c r="G457" s="88"/>
      <c r="H457" s="88"/>
      <c r="I457" s="92"/>
      <c r="J457" s="88"/>
      <c r="K457" s="88"/>
      <c r="L457" s="88"/>
      <c r="M457" s="88">
        <f t="shared" si="201"/>
        <v>0</v>
      </c>
      <c r="N457" s="88"/>
      <c r="O457" s="88">
        <v>4175</v>
      </c>
      <c r="P457" s="41">
        <f>M457-N457</f>
        <v>0</v>
      </c>
      <c r="Q457" s="88">
        <v>167</v>
      </c>
      <c r="R457" s="88">
        <f t="shared" si="191"/>
        <v>0</v>
      </c>
      <c r="S457" s="88">
        <f t="shared" si="192"/>
        <v>0</v>
      </c>
      <c r="T457" s="88">
        <f t="shared" si="193"/>
        <v>697225</v>
      </c>
      <c r="U457" s="54" t="s">
        <v>727</v>
      </c>
    </row>
    <row r="458" spans="2:21" hidden="1" x14ac:dyDescent="0.25">
      <c r="B458" s="83">
        <v>444</v>
      </c>
      <c r="C458" s="65" t="s">
        <v>7</v>
      </c>
      <c r="D458" s="66" t="s">
        <v>38</v>
      </c>
      <c r="E458" s="67" t="s">
        <v>236</v>
      </c>
      <c r="F458" s="68" t="s">
        <v>291</v>
      </c>
      <c r="G458" s="89"/>
      <c r="H458" s="89"/>
      <c r="I458" s="93"/>
      <c r="J458" s="89"/>
      <c r="K458" s="89"/>
      <c r="L458" s="89"/>
      <c r="M458" s="89">
        <v>0</v>
      </c>
      <c r="N458" s="89"/>
      <c r="O458" s="89">
        <v>0</v>
      </c>
      <c r="Q458" s="89"/>
      <c r="R458" s="89">
        <f t="shared" si="191"/>
        <v>0</v>
      </c>
      <c r="S458" s="89">
        <f t="shared" si="192"/>
        <v>0</v>
      </c>
      <c r="T458" s="89">
        <f t="shared" si="193"/>
        <v>0</v>
      </c>
    </row>
    <row r="459" spans="2:21" hidden="1" x14ac:dyDescent="0.25">
      <c r="B459" s="83">
        <v>445</v>
      </c>
      <c r="C459" s="65" t="s">
        <v>7</v>
      </c>
      <c r="D459" s="66" t="s">
        <v>43</v>
      </c>
      <c r="E459" s="67" t="s">
        <v>236</v>
      </c>
      <c r="F459" s="68" t="s">
        <v>291</v>
      </c>
      <c r="G459" s="89"/>
      <c r="H459" s="89"/>
      <c r="I459" s="93"/>
      <c r="J459" s="89"/>
      <c r="K459" s="89"/>
      <c r="L459" s="89"/>
      <c r="M459" s="89">
        <v>0</v>
      </c>
      <c r="N459" s="89"/>
      <c r="O459" s="89">
        <v>0</v>
      </c>
      <c r="Q459" s="89"/>
      <c r="R459" s="89">
        <f t="shared" si="191"/>
        <v>0</v>
      </c>
      <c r="S459" s="89">
        <f t="shared" si="192"/>
        <v>0</v>
      </c>
      <c r="T459" s="89">
        <f t="shared" si="193"/>
        <v>0</v>
      </c>
    </row>
    <row r="460" spans="2:21" x14ac:dyDescent="0.25">
      <c r="B460" s="83">
        <v>446</v>
      </c>
      <c r="C460" s="65" t="s">
        <v>23</v>
      </c>
      <c r="D460" s="66" t="s">
        <v>97</v>
      </c>
      <c r="E460" s="67" t="s">
        <v>236</v>
      </c>
      <c r="F460" s="68" t="s">
        <v>291</v>
      </c>
      <c r="G460" s="89"/>
      <c r="H460" s="89"/>
      <c r="I460" s="93"/>
      <c r="J460" s="89"/>
      <c r="K460" s="89"/>
      <c r="L460" s="89"/>
      <c r="M460" s="89">
        <v>0</v>
      </c>
      <c r="N460" s="89"/>
      <c r="O460" s="89">
        <v>0</v>
      </c>
      <c r="P460" s="41">
        <f t="shared" ref="P460:P461" si="202">M460-N460</f>
        <v>0</v>
      </c>
      <c r="Q460" s="89"/>
      <c r="R460" s="89">
        <f t="shared" si="191"/>
        <v>0</v>
      </c>
      <c r="S460" s="89">
        <f t="shared" si="192"/>
        <v>0</v>
      </c>
      <c r="T460" s="89">
        <f t="shared" si="193"/>
        <v>0</v>
      </c>
    </row>
    <row r="461" spans="2:21" x14ac:dyDescent="0.25">
      <c r="B461" s="83">
        <v>447</v>
      </c>
      <c r="C461" s="65" t="s">
        <v>23</v>
      </c>
      <c r="D461" s="66" t="s">
        <v>280</v>
      </c>
      <c r="E461" s="67" t="s">
        <v>236</v>
      </c>
      <c r="F461" s="68" t="s">
        <v>291</v>
      </c>
      <c r="G461" s="89"/>
      <c r="H461" s="89"/>
      <c r="I461" s="93"/>
      <c r="J461" s="89"/>
      <c r="K461" s="89"/>
      <c r="L461" s="89"/>
      <c r="M461" s="89">
        <v>0</v>
      </c>
      <c r="N461" s="89"/>
      <c r="O461" s="89">
        <v>0</v>
      </c>
      <c r="P461" s="41">
        <f t="shared" si="202"/>
        <v>0</v>
      </c>
      <c r="Q461" s="89"/>
      <c r="R461" s="89">
        <f t="shared" si="191"/>
        <v>0</v>
      </c>
      <c r="S461" s="89">
        <f t="shared" si="192"/>
        <v>0</v>
      </c>
      <c r="T461" s="89">
        <f t="shared" si="193"/>
        <v>0</v>
      </c>
    </row>
    <row r="462" spans="2:21" hidden="1" x14ac:dyDescent="0.25">
      <c r="B462" s="83">
        <v>448</v>
      </c>
      <c r="C462" s="65" t="s">
        <v>7</v>
      </c>
      <c r="D462" s="66" t="s">
        <v>65</v>
      </c>
      <c r="E462" s="67" t="s">
        <v>236</v>
      </c>
      <c r="F462" s="68" t="s">
        <v>291</v>
      </c>
      <c r="G462" s="89"/>
      <c r="H462" s="89"/>
      <c r="I462" s="93"/>
      <c r="J462" s="89"/>
      <c r="K462" s="89"/>
      <c r="L462" s="89"/>
      <c r="M462" s="89">
        <v>0</v>
      </c>
      <c r="N462" s="89"/>
      <c r="O462" s="89">
        <v>0</v>
      </c>
      <c r="Q462" s="89"/>
      <c r="R462" s="89">
        <f t="shared" si="191"/>
        <v>0</v>
      </c>
      <c r="S462" s="89">
        <f t="shared" si="192"/>
        <v>0</v>
      </c>
      <c r="T462" s="89">
        <f t="shared" si="193"/>
        <v>0</v>
      </c>
    </row>
    <row r="463" spans="2:21" hidden="1" x14ac:dyDescent="0.25">
      <c r="B463" s="83">
        <v>449</v>
      </c>
      <c r="C463" s="65" t="s">
        <v>7</v>
      </c>
      <c r="D463" s="66" t="s">
        <v>116</v>
      </c>
      <c r="E463" s="67" t="s">
        <v>236</v>
      </c>
      <c r="F463" s="68" t="s">
        <v>291</v>
      </c>
      <c r="G463" s="89"/>
      <c r="H463" s="89"/>
      <c r="I463" s="93"/>
      <c r="J463" s="89"/>
      <c r="K463" s="89"/>
      <c r="L463" s="89"/>
      <c r="M463" s="89">
        <v>0</v>
      </c>
      <c r="N463" s="89"/>
      <c r="O463" s="89">
        <v>0</v>
      </c>
      <c r="Q463" s="89"/>
      <c r="R463" s="89">
        <f t="shared" si="191"/>
        <v>0</v>
      </c>
      <c r="S463" s="89">
        <f t="shared" si="192"/>
        <v>0</v>
      </c>
      <c r="T463" s="89">
        <f t="shared" si="193"/>
        <v>0</v>
      </c>
    </row>
    <row r="464" spans="2:21" hidden="1" x14ac:dyDescent="0.25">
      <c r="B464" s="83">
        <v>450</v>
      </c>
      <c r="C464" s="59" t="s">
        <v>7</v>
      </c>
      <c r="D464" s="61" t="s">
        <v>132</v>
      </c>
      <c r="E464" s="55" t="s">
        <v>236</v>
      </c>
      <c r="F464" s="57" t="s">
        <v>292</v>
      </c>
      <c r="G464" s="88"/>
      <c r="H464" s="88"/>
      <c r="I464" s="92"/>
      <c r="J464" s="88"/>
      <c r="K464" s="88"/>
      <c r="L464" s="88"/>
      <c r="M464" s="88">
        <f t="shared" ref="M464" si="203">SUM(K464+L464)</f>
        <v>0</v>
      </c>
      <c r="N464" s="88"/>
      <c r="O464" s="88">
        <v>2300</v>
      </c>
      <c r="Q464" s="88">
        <v>115</v>
      </c>
      <c r="R464" s="88">
        <f t="shared" si="191"/>
        <v>0</v>
      </c>
      <c r="S464" s="88">
        <f t="shared" si="192"/>
        <v>0</v>
      </c>
      <c r="T464" s="88">
        <f t="shared" si="193"/>
        <v>264500</v>
      </c>
    </row>
    <row r="465" spans="2:21" x14ac:dyDescent="0.25">
      <c r="B465" s="83">
        <v>451</v>
      </c>
      <c r="C465" s="65" t="s">
        <v>23</v>
      </c>
      <c r="D465" s="66" t="s">
        <v>203</v>
      </c>
      <c r="E465" s="67" t="s">
        <v>236</v>
      </c>
      <c r="F465" s="68" t="s">
        <v>293</v>
      </c>
      <c r="G465" s="89"/>
      <c r="H465" s="89"/>
      <c r="I465" s="93"/>
      <c r="J465" s="89"/>
      <c r="K465" s="89"/>
      <c r="L465" s="89"/>
      <c r="M465" s="89">
        <v>0</v>
      </c>
      <c r="N465" s="89"/>
      <c r="O465" s="89">
        <v>0</v>
      </c>
      <c r="P465" s="41">
        <f>M465-N465</f>
        <v>0</v>
      </c>
      <c r="Q465" s="89"/>
      <c r="R465" s="89">
        <f t="shared" si="191"/>
        <v>0</v>
      </c>
      <c r="S465" s="89">
        <f t="shared" si="192"/>
        <v>0</v>
      </c>
      <c r="T465" s="89">
        <f t="shared" si="193"/>
        <v>0</v>
      </c>
    </row>
    <row r="466" spans="2:21" hidden="1" x14ac:dyDescent="0.25">
      <c r="B466" s="83">
        <v>452</v>
      </c>
      <c r="C466" s="65" t="s">
        <v>7</v>
      </c>
      <c r="D466" s="66" t="s">
        <v>52</v>
      </c>
      <c r="E466" s="67" t="s">
        <v>236</v>
      </c>
      <c r="F466" s="68" t="s">
        <v>293</v>
      </c>
      <c r="G466" s="89"/>
      <c r="H466" s="89"/>
      <c r="I466" s="93"/>
      <c r="J466" s="89"/>
      <c r="K466" s="89"/>
      <c r="L466" s="89"/>
      <c r="M466" s="89">
        <v>0</v>
      </c>
      <c r="N466" s="89"/>
      <c r="O466" s="89">
        <v>0</v>
      </c>
      <c r="Q466" s="89"/>
      <c r="R466" s="89">
        <f t="shared" si="191"/>
        <v>0</v>
      </c>
      <c r="S466" s="89">
        <f t="shared" si="192"/>
        <v>0</v>
      </c>
      <c r="T466" s="89">
        <f t="shared" si="193"/>
        <v>0</v>
      </c>
    </row>
    <row r="467" spans="2:21" hidden="1" x14ac:dyDescent="0.25">
      <c r="B467" s="83">
        <v>453</v>
      </c>
      <c r="C467" s="65" t="s">
        <v>7</v>
      </c>
      <c r="D467" s="66" t="s">
        <v>11</v>
      </c>
      <c r="E467" s="67" t="s">
        <v>236</v>
      </c>
      <c r="F467" s="68" t="s">
        <v>294</v>
      </c>
      <c r="G467" s="89"/>
      <c r="H467" s="89"/>
      <c r="I467" s="93"/>
      <c r="J467" s="89"/>
      <c r="K467" s="89"/>
      <c r="L467" s="89"/>
      <c r="M467" s="89">
        <v>0</v>
      </c>
      <c r="N467" s="89"/>
      <c r="O467" s="89">
        <v>0</v>
      </c>
      <c r="Q467" s="89"/>
      <c r="R467" s="89">
        <f t="shared" si="191"/>
        <v>0</v>
      </c>
      <c r="S467" s="89">
        <f t="shared" si="192"/>
        <v>0</v>
      </c>
      <c r="T467" s="89">
        <f t="shared" si="193"/>
        <v>0</v>
      </c>
    </row>
    <row r="468" spans="2:21" x14ac:dyDescent="0.25">
      <c r="B468" s="83">
        <v>454</v>
      </c>
      <c r="C468" s="59" t="s">
        <v>23</v>
      </c>
      <c r="D468" s="63" t="s">
        <v>249</v>
      </c>
      <c r="E468" s="55" t="s">
        <v>236</v>
      </c>
      <c r="F468" s="57" t="s">
        <v>295</v>
      </c>
      <c r="G468" s="88"/>
      <c r="H468" s="88"/>
      <c r="I468" s="92"/>
      <c r="J468" s="88"/>
      <c r="K468" s="88">
        <v>3375</v>
      </c>
      <c r="L468" s="88"/>
      <c r="M468" s="88">
        <f t="shared" ref="M468:M469" si="204">SUM(K468+L468)</f>
        <v>3375</v>
      </c>
      <c r="N468" s="88"/>
      <c r="O468" s="88">
        <v>0</v>
      </c>
      <c r="P468" s="41">
        <f>M468-N468</f>
        <v>3375</v>
      </c>
      <c r="Q468" s="88">
        <v>135</v>
      </c>
      <c r="R468" s="88">
        <f t="shared" si="191"/>
        <v>455625</v>
      </c>
      <c r="S468" s="88">
        <f t="shared" si="192"/>
        <v>0</v>
      </c>
      <c r="T468" s="88">
        <f t="shared" si="193"/>
        <v>0</v>
      </c>
      <c r="U468" s="54" t="s">
        <v>727</v>
      </c>
    </row>
    <row r="469" spans="2:21" hidden="1" x14ac:dyDescent="0.25">
      <c r="B469" s="83">
        <v>455</v>
      </c>
      <c r="C469" s="59" t="s">
        <v>7</v>
      </c>
      <c r="D469" s="61" t="s">
        <v>35</v>
      </c>
      <c r="E469" s="55" t="s">
        <v>236</v>
      </c>
      <c r="F469" s="57" t="s">
        <v>296</v>
      </c>
      <c r="G469" s="88"/>
      <c r="H469" s="88"/>
      <c r="I469" s="92"/>
      <c r="J469" s="88"/>
      <c r="K469" s="88">
        <v>4380</v>
      </c>
      <c r="L469" s="88"/>
      <c r="M469" s="88">
        <f t="shared" si="204"/>
        <v>4380</v>
      </c>
      <c r="N469" s="88"/>
      <c r="O469" s="88">
        <v>4740</v>
      </c>
      <c r="Q469" s="88">
        <v>79</v>
      </c>
      <c r="R469" s="88">
        <f t="shared" si="191"/>
        <v>346020</v>
      </c>
      <c r="S469" s="88">
        <f t="shared" si="192"/>
        <v>0</v>
      </c>
      <c r="T469" s="88">
        <f t="shared" si="193"/>
        <v>374460</v>
      </c>
    </row>
    <row r="470" spans="2:21" x14ac:dyDescent="0.25">
      <c r="B470" s="83">
        <v>456</v>
      </c>
      <c r="C470" s="65" t="s">
        <v>23</v>
      </c>
      <c r="D470" s="66" t="s">
        <v>58</v>
      </c>
      <c r="E470" s="67" t="s">
        <v>236</v>
      </c>
      <c r="F470" s="68" t="s">
        <v>297</v>
      </c>
      <c r="G470" s="89"/>
      <c r="H470" s="89"/>
      <c r="I470" s="93"/>
      <c r="J470" s="89"/>
      <c r="K470" s="89"/>
      <c r="L470" s="89"/>
      <c r="M470" s="89">
        <v>0</v>
      </c>
      <c r="N470" s="89"/>
      <c r="O470" s="89">
        <v>0</v>
      </c>
      <c r="P470" s="41">
        <f t="shared" ref="P470:P472" si="205">M470-N470</f>
        <v>0</v>
      </c>
      <c r="Q470" s="89"/>
      <c r="R470" s="89">
        <f t="shared" si="191"/>
        <v>0</v>
      </c>
      <c r="S470" s="89">
        <f t="shared" si="192"/>
        <v>0</v>
      </c>
      <c r="T470" s="89">
        <f t="shared" si="193"/>
        <v>0</v>
      </c>
    </row>
    <row r="471" spans="2:21" x14ac:dyDescent="0.25">
      <c r="B471" s="83">
        <v>457</v>
      </c>
      <c r="C471" s="65" t="s">
        <v>23</v>
      </c>
      <c r="D471" s="66" t="s">
        <v>298</v>
      </c>
      <c r="E471" s="67" t="s">
        <v>299</v>
      </c>
      <c r="F471" s="71" t="s">
        <v>300</v>
      </c>
      <c r="G471" s="89"/>
      <c r="H471" s="89"/>
      <c r="I471" s="93"/>
      <c r="J471" s="89"/>
      <c r="K471" s="89"/>
      <c r="L471" s="89"/>
      <c r="M471" s="89">
        <v>0</v>
      </c>
      <c r="N471" s="89"/>
      <c r="O471" s="89">
        <v>0</v>
      </c>
      <c r="P471" s="41">
        <f t="shared" si="205"/>
        <v>0</v>
      </c>
      <c r="Q471" s="89">
        <v>0</v>
      </c>
      <c r="R471" s="89">
        <f t="shared" si="191"/>
        <v>0</v>
      </c>
      <c r="S471" s="89">
        <f t="shared" si="192"/>
        <v>0</v>
      </c>
      <c r="T471" s="89">
        <f t="shared" si="193"/>
        <v>0</v>
      </c>
    </row>
    <row r="472" spans="2:21" x14ac:dyDescent="0.25">
      <c r="B472" s="83">
        <v>458</v>
      </c>
      <c r="C472" s="65" t="s">
        <v>23</v>
      </c>
      <c r="D472" s="66" t="s">
        <v>298</v>
      </c>
      <c r="E472" s="67" t="s">
        <v>299</v>
      </c>
      <c r="F472" s="71" t="s">
        <v>301</v>
      </c>
      <c r="G472" s="89"/>
      <c r="H472" s="89"/>
      <c r="I472" s="93"/>
      <c r="J472" s="89"/>
      <c r="K472" s="89"/>
      <c r="L472" s="89"/>
      <c r="M472" s="89">
        <v>0</v>
      </c>
      <c r="N472" s="89"/>
      <c r="O472" s="89">
        <v>0</v>
      </c>
      <c r="P472" s="41">
        <f t="shared" si="205"/>
        <v>0</v>
      </c>
      <c r="Q472" s="89">
        <v>0</v>
      </c>
      <c r="R472" s="89">
        <f t="shared" si="191"/>
        <v>0</v>
      </c>
      <c r="S472" s="89">
        <f t="shared" si="192"/>
        <v>0</v>
      </c>
      <c r="T472" s="89">
        <f t="shared" si="193"/>
        <v>0</v>
      </c>
    </row>
    <row r="473" spans="2:21" hidden="1" x14ac:dyDescent="0.25">
      <c r="B473" s="83">
        <v>459</v>
      </c>
      <c r="C473" s="65" t="s">
        <v>7</v>
      </c>
      <c r="D473" s="66" t="s">
        <v>302</v>
      </c>
      <c r="E473" s="67" t="s">
        <v>303</v>
      </c>
      <c r="F473" s="68" t="s">
        <v>304</v>
      </c>
      <c r="G473" s="89"/>
      <c r="H473" s="89"/>
      <c r="I473" s="93"/>
      <c r="J473" s="89"/>
      <c r="K473" s="89"/>
      <c r="L473" s="89"/>
      <c r="M473" s="89">
        <v>0</v>
      </c>
      <c r="N473" s="89"/>
      <c r="O473" s="89">
        <v>0</v>
      </c>
      <c r="Q473" s="89"/>
      <c r="R473" s="89">
        <f t="shared" si="191"/>
        <v>0</v>
      </c>
      <c r="S473" s="89">
        <f t="shared" si="192"/>
        <v>0</v>
      </c>
      <c r="T473" s="89">
        <f t="shared" si="193"/>
        <v>0</v>
      </c>
    </row>
    <row r="474" spans="2:21" hidden="1" x14ac:dyDescent="0.25">
      <c r="B474" s="83">
        <v>460</v>
      </c>
      <c r="C474" s="65" t="s">
        <v>7</v>
      </c>
      <c r="D474" s="66" t="s">
        <v>38</v>
      </c>
      <c r="E474" s="67" t="s">
        <v>303</v>
      </c>
      <c r="F474" s="68" t="s">
        <v>305</v>
      </c>
      <c r="G474" s="89"/>
      <c r="H474" s="89"/>
      <c r="I474" s="93"/>
      <c r="J474" s="89"/>
      <c r="K474" s="89"/>
      <c r="L474" s="89"/>
      <c r="M474" s="89">
        <v>0</v>
      </c>
      <c r="N474" s="89"/>
      <c r="O474" s="89">
        <v>0</v>
      </c>
      <c r="Q474" s="89"/>
      <c r="R474" s="89">
        <f t="shared" si="191"/>
        <v>0</v>
      </c>
      <c r="S474" s="89">
        <f t="shared" si="192"/>
        <v>0</v>
      </c>
      <c r="T474" s="89">
        <f t="shared" si="193"/>
        <v>0</v>
      </c>
    </row>
    <row r="475" spans="2:21" x14ac:dyDescent="0.25">
      <c r="B475" s="83">
        <v>461</v>
      </c>
      <c r="C475" s="65" t="s">
        <v>23</v>
      </c>
      <c r="D475" s="66" t="s">
        <v>189</v>
      </c>
      <c r="E475" s="67" t="s">
        <v>303</v>
      </c>
      <c r="F475" s="68" t="s">
        <v>305</v>
      </c>
      <c r="G475" s="89"/>
      <c r="H475" s="89"/>
      <c r="I475" s="93"/>
      <c r="J475" s="89"/>
      <c r="K475" s="89"/>
      <c r="L475" s="89"/>
      <c r="M475" s="89">
        <v>0</v>
      </c>
      <c r="N475" s="89"/>
      <c r="O475" s="89">
        <v>0</v>
      </c>
      <c r="P475" s="41">
        <f>M475-N475</f>
        <v>0</v>
      </c>
      <c r="Q475" s="89"/>
      <c r="R475" s="89">
        <f t="shared" si="191"/>
        <v>0</v>
      </c>
      <c r="S475" s="89">
        <f t="shared" si="192"/>
        <v>0</v>
      </c>
      <c r="T475" s="89">
        <f t="shared" si="193"/>
        <v>0</v>
      </c>
    </row>
    <row r="476" spans="2:21" hidden="1" x14ac:dyDescent="0.25">
      <c r="B476" s="83">
        <v>462</v>
      </c>
      <c r="C476" s="65" t="s">
        <v>17</v>
      </c>
      <c r="D476" s="66" t="s">
        <v>306</v>
      </c>
      <c r="E476" s="67" t="s">
        <v>303</v>
      </c>
      <c r="F476" s="68" t="s">
        <v>307</v>
      </c>
      <c r="G476" s="89"/>
      <c r="H476" s="89"/>
      <c r="I476" s="93"/>
      <c r="J476" s="89"/>
      <c r="K476" s="89"/>
      <c r="L476" s="89"/>
      <c r="M476" s="89">
        <v>0</v>
      </c>
      <c r="N476" s="89"/>
      <c r="O476" s="89">
        <v>0</v>
      </c>
      <c r="Q476" s="89"/>
      <c r="R476" s="89">
        <f t="shared" si="191"/>
        <v>0</v>
      </c>
      <c r="S476" s="89">
        <f t="shared" si="192"/>
        <v>0</v>
      </c>
      <c r="T476" s="89">
        <f t="shared" si="193"/>
        <v>0</v>
      </c>
    </row>
    <row r="477" spans="2:21" hidden="1" x14ac:dyDescent="0.25">
      <c r="B477" s="83">
        <v>463</v>
      </c>
      <c r="C477" s="65" t="s">
        <v>7</v>
      </c>
      <c r="D477" s="66" t="s">
        <v>63</v>
      </c>
      <c r="E477" s="67" t="s">
        <v>303</v>
      </c>
      <c r="F477" s="68" t="s">
        <v>307</v>
      </c>
      <c r="G477" s="89"/>
      <c r="H477" s="89"/>
      <c r="I477" s="93"/>
      <c r="J477" s="89"/>
      <c r="K477" s="89"/>
      <c r="L477" s="89"/>
      <c r="M477" s="89">
        <v>0</v>
      </c>
      <c r="N477" s="89"/>
      <c r="O477" s="89">
        <v>0</v>
      </c>
      <c r="P477" s="43"/>
      <c r="Q477" s="89"/>
      <c r="R477" s="89">
        <f t="shared" si="191"/>
        <v>0</v>
      </c>
      <c r="S477" s="89">
        <f t="shared" si="192"/>
        <v>0</v>
      </c>
      <c r="T477" s="89">
        <f t="shared" si="193"/>
        <v>0</v>
      </c>
    </row>
    <row r="478" spans="2:21" x14ac:dyDescent="0.25">
      <c r="B478" s="83">
        <v>464</v>
      </c>
      <c r="C478" s="65" t="s">
        <v>23</v>
      </c>
      <c r="D478" s="66" t="s">
        <v>308</v>
      </c>
      <c r="E478" s="67" t="s">
        <v>303</v>
      </c>
      <c r="F478" s="68" t="s">
        <v>307</v>
      </c>
      <c r="G478" s="89"/>
      <c r="H478" s="89"/>
      <c r="I478" s="93"/>
      <c r="J478" s="89"/>
      <c r="K478" s="89"/>
      <c r="L478" s="89"/>
      <c r="M478" s="89">
        <v>0</v>
      </c>
      <c r="N478" s="89"/>
      <c r="O478" s="89">
        <v>0</v>
      </c>
      <c r="P478" s="41">
        <f>M478-N478</f>
        <v>0</v>
      </c>
      <c r="Q478" s="89"/>
      <c r="R478" s="89">
        <f t="shared" si="191"/>
        <v>0</v>
      </c>
      <c r="S478" s="89">
        <f t="shared" si="192"/>
        <v>0</v>
      </c>
      <c r="T478" s="89">
        <f t="shared" si="193"/>
        <v>0</v>
      </c>
    </row>
    <row r="479" spans="2:21" hidden="1" x14ac:dyDescent="0.25">
      <c r="B479" s="83">
        <v>465</v>
      </c>
      <c r="C479" s="65" t="s">
        <v>7</v>
      </c>
      <c r="D479" s="66" t="s">
        <v>302</v>
      </c>
      <c r="E479" s="67" t="s">
        <v>303</v>
      </c>
      <c r="F479" s="68" t="s">
        <v>309</v>
      </c>
      <c r="G479" s="89"/>
      <c r="H479" s="89"/>
      <c r="I479" s="93"/>
      <c r="J479" s="89"/>
      <c r="K479" s="89"/>
      <c r="L479" s="89"/>
      <c r="M479" s="89">
        <v>0</v>
      </c>
      <c r="N479" s="89"/>
      <c r="O479" s="89">
        <v>0</v>
      </c>
      <c r="Q479" s="89"/>
      <c r="R479" s="89">
        <f t="shared" si="191"/>
        <v>0</v>
      </c>
      <c r="S479" s="89">
        <f t="shared" si="192"/>
        <v>0</v>
      </c>
      <c r="T479" s="89">
        <f t="shared" si="193"/>
        <v>0</v>
      </c>
    </row>
    <row r="480" spans="2:21" x14ac:dyDescent="0.25">
      <c r="B480" s="83">
        <v>466</v>
      </c>
      <c r="C480" s="65" t="s">
        <v>23</v>
      </c>
      <c r="D480" s="66" t="s">
        <v>308</v>
      </c>
      <c r="E480" s="67" t="s">
        <v>310</v>
      </c>
      <c r="F480" s="68" t="s">
        <v>311</v>
      </c>
      <c r="G480" s="89"/>
      <c r="H480" s="89"/>
      <c r="I480" s="93"/>
      <c r="J480" s="89"/>
      <c r="K480" s="89"/>
      <c r="L480" s="89"/>
      <c r="M480" s="89">
        <v>0</v>
      </c>
      <c r="N480" s="89"/>
      <c r="O480" s="89">
        <v>0</v>
      </c>
      <c r="P480" s="41">
        <f>M480-N480</f>
        <v>0</v>
      </c>
      <c r="Q480" s="89"/>
      <c r="R480" s="89">
        <f t="shared" si="191"/>
        <v>0</v>
      </c>
      <c r="S480" s="89">
        <f t="shared" si="192"/>
        <v>0</v>
      </c>
      <c r="T480" s="89">
        <f t="shared" si="193"/>
        <v>0</v>
      </c>
    </row>
    <row r="481" spans="2:21" hidden="1" x14ac:dyDescent="0.25">
      <c r="B481" s="83">
        <v>467</v>
      </c>
      <c r="C481" s="65" t="s">
        <v>7</v>
      </c>
      <c r="D481" s="66" t="s">
        <v>312</v>
      </c>
      <c r="E481" s="67" t="s">
        <v>310</v>
      </c>
      <c r="F481" s="68" t="s">
        <v>313</v>
      </c>
      <c r="G481" s="89"/>
      <c r="H481" s="89"/>
      <c r="I481" s="93"/>
      <c r="J481" s="89"/>
      <c r="K481" s="89"/>
      <c r="L481" s="89"/>
      <c r="M481" s="89">
        <v>0</v>
      </c>
      <c r="N481" s="89"/>
      <c r="O481" s="89">
        <v>0</v>
      </c>
      <c r="Q481" s="89"/>
      <c r="R481" s="89">
        <f t="shared" si="191"/>
        <v>0</v>
      </c>
      <c r="S481" s="89">
        <f t="shared" si="192"/>
        <v>0</v>
      </c>
      <c r="T481" s="89">
        <f t="shared" si="193"/>
        <v>0</v>
      </c>
    </row>
    <row r="482" spans="2:21" hidden="1" x14ac:dyDescent="0.25">
      <c r="B482" s="83">
        <v>468</v>
      </c>
      <c r="C482" s="65" t="s">
        <v>7</v>
      </c>
      <c r="D482" s="66" t="s">
        <v>63</v>
      </c>
      <c r="E482" s="67" t="s">
        <v>310</v>
      </c>
      <c r="F482" s="68" t="s">
        <v>313</v>
      </c>
      <c r="G482" s="89"/>
      <c r="H482" s="89"/>
      <c r="I482" s="93"/>
      <c r="J482" s="89"/>
      <c r="K482" s="89"/>
      <c r="L482" s="89"/>
      <c r="M482" s="89">
        <v>0</v>
      </c>
      <c r="N482" s="89"/>
      <c r="O482" s="89">
        <v>0</v>
      </c>
      <c r="Q482" s="89"/>
      <c r="R482" s="89">
        <f t="shared" si="191"/>
        <v>0</v>
      </c>
      <c r="S482" s="89">
        <f t="shared" si="192"/>
        <v>0</v>
      </c>
      <c r="T482" s="89">
        <f t="shared" si="193"/>
        <v>0</v>
      </c>
    </row>
    <row r="483" spans="2:21" hidden="1" x14ac:dyDescent="0.25">
      <c r="B483" s="83">
        <v>469</v>
      </c>
      <c r="C483" s="65" t="s">
        <v>7</v>
      </c>
      <c r="D483" s="66" t="s">
        <v>302</v>
      </c>
      <c r="E483" s="67" t="s">
        <v>310</v>
      </c>
      <c r="F483" s="68" t="s">
        <v>313</v>
      </c>
      <c r="G483" s="89"/>
      <c r="H483" s="89"/>
      <c r="I483" s="93"/>
      <c r="J483" s="89"/>
      <c r="K483" s="89"/>
      <c r="L483" s="89"/>
      <c r="M483" s="89">
        <v>0</v>
      </c>
      <c r="N483" s="89"/>
      <c r="O483" s="89">
        <v>0</v>
      </c>
      <c r="Q483" s="89"/>
      <c r="R483" s="89">
        <f t="shared" si="191"/>
        <v>0</v>
      </c>
      <c r="S483" s="89">
        <f t="shared" si="192"/>
        <v>0</v>
      </c>
      <c r="T483" s="89">
        <f t="shared" si="193"/>
        <v>0</v>
      </c>
    </row>
    <row r="484" spans="2:21" x14ac:dyDescent="0.25">
      <c r="B484" s="83">
        <v>470</v>
      </c>
      <c r="C484" s="65" t="s">
        <v>23</v>
      </c>
      <c r="D484" s="66" t="s">
        <v>308</v>
      </c>
      <c r="E484" s="67" t="s">
        <v>310</v>
      </c>
      <c r="F484" s="68" t="s">
        <v>313</v>
      </c>
      <c r="G484" s="89"/>
      <c r="H484" s="89"/>
      <c r="I484" s="93"/>
      <c r="J484" s="89"/>
      <c r="K484" s="89"/>
      <c r="L484" s="89"/>
      <c r="M484" s="89">
        <v>0</v>
      </c>
      <c r="N484" s="89"/>
      <c r="O484" s="89">
        <v>0</v>
      </c>
      <c r="P484" s="41">
        <f t="shared" ref="P484:P485" si="206">M484-N484</f>
        <v>0</v>
      </c>
      <c r="Q484" s="89"/>
      <c r="R484" s="89">
        <f t="shared" si="191"/>
        <v>0</v>
      </c>
      <c r="S484" s="89">
        <f t="shared" si="192"/>
        <v>0</v>
      </c>
      <c r="T484" s="89">
        <f t="shared" si="193"/>
        <v>0</v>
      </c>
    </row>
    <row r="485" spans="2:21" x14ac:dyDescent="0.25">
      <c r="B485" s="83">
        <v>471</v>
      </c>
      <c r="C485" s="65" t="s">
        <v>23</v>
      </c>
      <c r="D485" s="66" t="s">
        <v>308</v>
      </c>
      <c r="E485" s="67" t="s">
        <v>310</v>
      </c>
      <c r="F485" s="68" t="s">
        <v>314</v>
      </c>
      <c r="G485" s="89"/>
      <c r="H485" s="89"/>
      <c r="I485" s="93"/>
      <c r="J485" s="89"/>
      <c r="K485" s="89"/>
      <c r="L485" s="89"/>
      <c r="M485" s="89">
        <v>0</v>
      </c>
      <c r="N485" s="89"/>
      <c r="O485" s="89">
        <v>0</v>
      </c>
      <c r="P485" s="41">
        <f t="shared" si="206"/>
        <v>0</v>
      </c>
      <c r="Q485" s="89"/>
      <c r="R485" s="89">
        <f t="shared" si="191"/>
        <v>0</v>
      </c>
      <c r="S485" s="89">
        <f t="shared" si="192"/>
        <v>0</v>
      </c>
      <c r="T485" s="89">
        <f t="shared" si="193"/>
        <v>0</v>
      </c>
    </row>
    <row r="486" spans="2:21" hidden="1" x14ac:dyDescent="0.25">
      <c r="B486" s="83">
        <v>472</v>
      </c>
      <c r="C486" s="65" t="s">
        <v>7</v>
      </c>
      <c r="D486" s="66" t="s">
        <v>312</v>
      </c>
      <c r="E486" s="67" t="s">
        <v>315</v>
      </c>
      <c r="F486" s="68" t="s">
        <v>316</v>
      </c>
      <c r="G486" s="89"/>
      <c r="H486" s="89"/>
      <c r="I486" s="93"/>
      <c r="J486" s="89"/>
      <c r="K486" s="89"/>
      <c r="L486" s="89"/>
      <c r="M486" s="89">
        <v>0</v>
      </c>
      <c r="N486" s="89"/>
      <c r="O486" s="89">
        <v>0</v>
      </c>
      <c r="Q486" s="89"/>
      <c r="R486" s="89">
        <f t="shared" si="191"/>
        <v>0</v>
      </c>
      <c r="S486" s="89">
        <f t="shared" si="192"/>
        <v>0</v>
      </c>
      <c r="T486" s="89">
        <f t="shared" si="193"/>
        <v>0</v>
      </c>
    </row>
    <row r="487" spans="2:21" hidden="1" x14ac:dyDescent="0.25">
      <c r="B487" s="83">
        <v>473</v>
      </c>
      <c r="C487" s="65" t="s">
        <v>7</v>
      </c>
      <c r="D487" s="66" t="s">
        <v>302</v>
      </c>
      <c r="E487" s="67" t="s">
        <v>315</v>
      </c>
      <c r="F487" s="68" t="s">
        <v>316</v>
      </c>
      <c r="G487" s="89"/>
      <c r="H487" s="89"/>
      <c r="I487" s="93"/>
      <c r="J487" s="89"/>
      <c r="K487" s="89"/>
      <c r="L487" s="89"/>
      <c r="M487" s="89">
        <v>0</v>
      </c>
      <c r="N487" s="89"/>
      <c r="O487" s="89">
        <v>0</v>
      </c>
      <c r="Q487" s="89"/>
      <c r="R487" s="89">
        <f t="shared" si="191"/>
        <v>0</v>
      </c>
      <c r="S487" s="89">
        <f t="shared" si="192"/>
        <v>0</v>
      </c>
      <c r="T487" s="89">
        <f t="shared" si="193"/>
        <v>0</v>
      </c>
    </row>
    <row r="488" spans="2:21" hidden="1" x14ac:dyDescent="0.25">
      <c r="B488" s="83">
        <v>474</v>
      </c>
      <c r="C488" s="65" t="s">
        <v>7</v>
      </c>
      <c r="D488" s="66" t="s">
        <v>65</v>
      </c>
      <c r="E488" s="67" t="s">
        <v>315</v>
      </c>
      <c r="F488" s="68" t="s">
        <v>316</v>
      </c>
      <c r="G488" s="89"/>
      <c r="H488" s="89"/>
      <c r="I488" s="93"/>
      <c r="J488" s="89"/>
      <c r="K488" s="89"/>
      <c r="L488" s="89"/>
      <c r="M488" s="89">
        <v>0</v>
      </c>
      <c r="N488" s="89"/>
      <c r="O488" s="89">
        <v>0</v>
      </c>
      <c r="Q488" s="89"/>
      <c r="R488" s="89">
        <f t="shared" si="191"/>
        <v>0</v>
      </c>
      <c r="S488" s="89">
        <f t="shared" si="192"/>
        <v>0</v>
      </c>
      <c r="T488" s="89">
        <f t="shared" si="193"/>
        <v>0</v>
      </c>
    </row>
    <row r="489" spans="2:21" hidden="1" x14ac:dyDescent="0.25">
      <c r="B489" s="83">
        <v>475</v>
      </c>
      <c r="C489" s="65" t="s">
        <v>7</v>
      </c>
      <c r="D489" s="66" t="s">
        <v>63</v>
      </c>
      <c r="E489" s="67" t="s">
        <v>315</v>
      </c>
      <c r="F489" s="68" t="s">
        <v>317</v>
      </c>
      <c r="G489" s="89"/>
      <c r="H489" s="89"/>
      <c r="I489" s="93"/>
      <c r="J489" s="89"/>
      <c r="K489" s="89"/>
      <c r="L489" s="89"/>
      <c r="M489" s="89">
        <v>0</v>
      </c>
      <c r="N489" s="89"/>
      <c r="O489" s="89">
        <v>0</v>
      </c>
      <c r="Q489" s="89"/>
      <c r="R489" s="89">
        <f t="shared" si="191"/>
        <v>0</v>
      </c>
      <c r="S489" s="89">
        <f t="shared" si="192"/>
        <v>0</v>
      </c>
      <c r="T489" s="89">
        <f t="shared" si="193"/>
        <v>0</v>
      </c>
    </row>
    <row r="490" spans="2:21" hidden="1" x14ac:dyDescent="0.25">
      <c r="B490" s="83">
        <v>476</v>
      </c>
      <c r="C490" s="65" t="s">
        <v>7</v>
      </c>
      <c r="D490" s="66" t="s">
        <v>302</v>
      </c>
      <c r="E490" s="67" t="s">
        <v>315</v>
      </c>
      <c r="F490" s="68" t="s">
        <v>317</v>
      </c>
      <c r="G490" s="89"/>
      <c r="H490" s="89"/>
      <c r="I490" s="93"/>
      <c r="J490" s="89"/>
      <c r="K490" s="89"/>
      <c r="L490" s="89"/>
      <c r="M490" s="89">
        <v>0</v>
      </c>
      <c r="N490" s="89"/>
      <c r="O490" s="89">
        <v>0</v>
      </c>
      <c r="Q490" s="89"/>
      <c r="R490" s="89">
        <f t="shared" si="191"/>
        <v>0</v>
      </c>
      <c r="S490" s="89">
        <f t="shared" si="192"/>
        <v>0</v>
      </c>
      <c r="T490" s="89">
        <f t="shared" si="193"/>
        <v>0</v>
      </c>
    </row>
    <row r="491" spans="2:21" x14ac:dyDescent="0.25">
      <c r="B491" s="83">
        <v>477</v>
      </c>
      <c r="C491" s="65" t="s">
        <v>23</v>
      </c>
      <c r="D491" s="66" t="s">
        <v>189</v>
      </c>
      <c r="E491" s="67" t="s">
        <v>315</v>
      </c>
      <c r="F491" s="68" t="s">
        <v>318</v>
      </c>
      <c r="G491" s="89"/>
      <c r="H491" s="89"/>
      <c r="I491" s="93"/>
      <c r="J491" s="89"/>
      <c r="K491" s="89"/>
      <c r="L491" s="89"/>
      <c r="M491" s="89">
        <v>0</v>
      </c>
      <c r="N491" s="89"/>
      <c r="O491" s="89">
        <v>0</v>
      </c>
      <c r="P491" s="41">
        <f>M491-N491</f>
        <v>0</v>
      </c>
      <c r="Q491" s="89"/>
      <c r="R491" s="89">
        <f t="shared" si="191"/>
        <v>0</v>
      </c>
      <c r="S491" s="89">
        <f t="shared" si="192"/>
        <v>0</v>
      </c>
      <c r="T491" s="89">
        <f t="shared" si="193"/>
        <v>0</v>
      </c>
    </row>
    <row r="492" spans="2:21" hidden="1" x14ac:dyDescent="0.25">
      <c r="B492" s="83">
        <v>478</v>
      </c>
      <c r="C492" s="65" t="s">
        <v>7</v>
      </c>
      <c r="D492" s="66" t="s">
        <v>11</v>
      </c>
      <c r="E492" s="67" t="s">
        <v>279</v>
      </c>
      <c r="F492" s="68" t="s">
        <v>319</v>
      </c>
      <c r="G492" s="89"/>
      <c r="H492" s="89"/>
      <c r="I492" s="93"/>
      <c r="J492" s="89"/>
      <c r="K492" s="89"/>
      <c r="L492" s="89"/>
      <c r="M492" s="89">
        <v>0</v>
      </c>
      <c r="N492" s="89"/>
      <c r="O492" s="89">
        <v>0</v>
      </c>
      <c r="Q492" s="89"/>
      <c r="R492" s="89">
        <f t="shared" si="191"/>
        <v>0</v>
      </c>
      <c r="S492" s="89">
        <f t="shared" si="192"/>
        <v>0</v>
      </c>
      <c r="T492" s="89">
        <f t="shared" si="193"/>
        <v>0</v>
      </c>
    </row>
    <row r="493" spans="2:21" hidden="1" x14ac:dyDescent="0.25">
      <c r="B493" s="83">
        <v>479</v>
      </c>
      <c r="C493" s="65" t="s">
        <v>7</v>
      </c>
      <c r="D493" s="66" t="s">
        <v>52</v>
      </c>
      <c r="E493" s="67" t="s">
        <v>279</v>
      </c>
      <c r="F493" s="68" t="s">
        <v>319</v>
      </c>
      <c r="G493" s="89"/>
      <c r="H493" s="89"/>
      <c r="I493" s="93"/>
      <c r="J493" s="89"/>
      <c r="K493" s="89"/>
      <c r="L493" s="89"/>
      <c r="M493" s="89">
        <v>0</v>
      </c>
      <c r="N493" s="89"/>
      <c r="O493" s="89">
        <v>0</v>
      </c>
      <c r="Q493" s="89"/>
      <c r="R493" s="89">
        <f t="shared" si="191"/>
        <v>0</v>
      </c>
      <c r="S493" s="89">
        <f t="shared" si="192"/>
        <v>0</v>
      </c>
      <c r="T493" s="89">
        <f t="shared" si="193"/>
        <v>0</v>
      </c>
    </row>
    <row r="494" spans="2:21" x14ac:dyDescent="0.25">
      <c r="B494" s="83">
        <v>480</v>
      </c>
      <c r="C494" s="59" t="s">
        <v>23</v>
      </c>
      <c r="D494" s="61" t="s">
        <v>280</v>
      </c>
      <c r="E494" s="55" t="s">
        <v>279</v>
      </c>
      <c r="F494" s="57" t="s">
        <v>319</v>
      </c>
      <c r="G494" s="88"/>
      <c r="H494" s="88"/>
      <c r="I494" s="92"/>
      <c r="J494" s="88"/>
      <c r="K494" s="88"/>
      <c r="L494" s="88"/>
      <c r="M494" s="88">
        <f t="shared" ref="M494" si="207">SUM(K494+L494)</f>
        <v>0</v>
      </c>
      <c r="N494" s="88"/>
      <c r="O494" s="88">
        <v>0</v>
      </c>
      <c r="P494" s="41">
        <f t="shared" ref="P494:P495" si="208">M494-N494</f>
        <v>0</v>
      </c>
      <c r="Q494" s="88">
        <v>125</v>
      </c>
      <c r="R494" s="88">
        <f t="shared" si="191"/>
        <v>0</v>
      </c>
      <c r="S494" s="88">
        <f t="shared" si="192"/>
        <v>0</v>
      </c>
      <c r="T494" s="88">
        <f t="shared" si="193"/>
        <v>0</v>
      </c>
      <c r="U494" s="54" t="s">
        <v>728</v>
      </c>
    </row>
    <row r="495" spans="2:21" x14ac:dyDescent="0.25">
      <c r="B495" s="83">
        <v>481</v>
      </c>
      <c r="C495" s="65" t="s">
        <v>23</v>
      </c>
      <c r="D495" s="66" t="s">
        <v>62</v>
      </c>
      <c r="E495" s="67" t="s">
        <v>279</v>
      </c>
      <c r="F495" s="68" t="s">
        <v>320</v>
      </c>
      <c r="G495" s="89"/>
      <c r="H495" s="89"/>
      <c r="I495" s="93"/>
      <c r="J495" s="89"/>
      <c r="K495" s="89"/>
      <c r="L495" s="89"/>
      <c r="M495" s="89">
        <v>0</v>
      </c>
      <c r="N495" s="89"/>
      <c r="O495" s="89">
        <v>0</v>
      </c>
      <c r="P495" s="41">
        <f t="shared" si="208"/>
        <v>0</v>
      </c>
      <c r="Q495" s="89"/>
      <c r="R495" s="89">
        <f t="shared" si="191"/>
        <v>0</v>
      </c>
      <c r="S495" s="89">
        <f t="shared" si="192"/>
        <v>0</v>
      </c>
      <c r="T495" s="89">
        <f t="shared" si="193"/>
        <v>0</v>
      </c>
    </row>
    <row r="496" spans="2:21" hidden="1" x14ac:dyDescent="0.25">
      <c r="B496" s="83">
        <v>482</v>
      </c>
      <c r="C496" s="65" t="s">
        <v>7</v>
      </c>
      <c r="D496" s="66" t="s">
        <v>43</v>
      </c>
      <c r="E496" s="67" t="s">
        <v>279</v>
      </c>
      <c r="F496" s="68" t="s">
        <v>320</v>
      </c>
      <c r="G496" s="89"/>
      <c r="H496" s="89"/>
      <c r="I496" s="93"/>
      <c r="J496" s="89"/>
      <c r="K496" s="89"/>
      <c r="L496" s="89"/>
      <c r="M496" s="89">
        <v>0</v>
      </c>
      <c r="N496" s="89"/>
      <c r="O496" s="89">
        <v>0</v>
      </c>
      <c r="Q496" s="89"/>
      <c r="R496" s="89">
        <f t="shared" si="191"/>
        <v>0</v>
      </c>
      <c r="S496" s="89">
        <f t="shared" si="192"/>
        <v>0</v>
      </c>
      <c r="T496" s="89">
        <f t="shared" si="193"/>
        <v>0</v>
      </c>
    </row>
    <row r="497" spans="2:21" x14ac:dyDescent="0.25">
      <c r="B497" s="83">
        <v>483</v>
      </c>
      <c r="C497" s="65" t="s">
        <v>23</v>
      </c>
      <c r="D497" s="66" t="s">
        <v>147</v>
      </c>
      <c r="E497" s="67" t="s">
        <v>279</v>
      </c>
      <c r="F497" s="70" t="s">
        <v>321</v>
      </c>
      <c r="G497" s="89"/>
      <c r="H497" s="89"/>
      <c r="I497" s="93"/>
      <c r="J497" s="89"/>
      <c r="K497" s="89"/>
      <c r="L497" s="89"/>
      <c r="M497" s="89">
        <v>0</v>
      </c>
      <c r="N497" s="89"/>
      <c r="O497" s="89">
        <v>0</v>
      </c>
      <c r="P497" s="41">
        <f t="shared" ref="P497:P498" si="209">M497-N497</f>
        <v>0</v>
      </c>
      <c r="Q497" s="89"/>
      <c r="R497" s="89">
        <f t="shared" si="191"/>
        <v>0</v>
      </c>
      <c r="S497" s="89">
        <f t="shared" si="192"/>
        <v>0</v>
      </c>
      <c r="T497" s="89">
        <f t="shared" si="193"/>
        <v>0</v>
      </c>
    </row>
    <row r="498" spans="2:21" x14ac:dyDescent="0.25">
      <c r="B498" s="83">
        <v>484</v>
      </c>
      <c r="C498" s="65" t="s">
        <v>23</v>
      </c>
      <c r="D498" s="66" t="s">
        <v>61</v>
      </c>
      <c r="E498" s="67" t="s">
        <v>279</v>
      </c>
      <c r="F498" s="70" t="s">
        <v>321</v>
      </c>
      <c r="G498" s="89"/>
      <c r="H498" s="89"/>
      <c r="I498" s="93"/>
      <c r="J498" s="89"/>
      <c r="K498" s="89"/>
      <c r="L498" s="89"/>
      <c r="M498" s="89">
        <v>0</v>
      </c>
      <c r="N498" s="89"/>
      <c r="O498" s="89">
        <v>0</v>
      </c>
      <c r="P498" s="41">
        <f t="shared" si="209"/>
        <v>0</v>
      </c>
      <c r="Q498" s="89"/>
      <c r="R498" s="89">
        <f t="shared" si="191"/>
        <v>0</v>
      </c>
      <c r="S498" s="89">
        <f t="shared" si="192"/>
        <v>0</v>
      </c>
      <c r="T498" s="89">
        <f t="shared" si="193"/>
        <v>0</v>
      </c>
    </row>
    <row r="499" spans="2:21" hidden="1" x14ac:dyDescent="0.25">
      <c r="B499" s="83">
        <v>485</v>
      </c>
      <c r="C499" s="59" t="s">
        <v>7</v>
      </c>
      <c r="D499" s="61" t="s">
        <v>183</v>
      </c>
      <c r="E499" s="55" t="s">
        <v>279</v>
      </c>
      <c r="F499" s="58" t="s">
        <v>321</v>
      </c>
      <c r="G499" s="88"/>
      <c r="H499" s="88"/>
      <c r="I499" s="92"/>
      <c r="J499" s="88"/>
      <c r="K499" s="88">
        <v>18000</v>
      </c>
      <c r="L499" s="88"/>
      <c r="M499" s="88">
        <f t="shared" ref="M499" si="210">SUM(K499+L499)</f>
        <v>18000</v>
      </c>
      <c r="N499" s="88"/>
      <c r="O499" s="88">
        <v>18000</v>
      </c>
      <c r="Q499" s="88">
        <v>360</v>
      </c>
      <c r="R499" s="88">
        <f t="shared" si="191"/>
        <v>6480000</v>
      </c>
      <c r="S499" s="88">
        <f t="shared" si="192"/>
        <v>0</v>
      </c>
      <c r="T499" s="88">
        <f t="shared" si="193"/>
        <v>6480000</v>
      </c>
    </row>
    <row r="500" spans="2:21" x14ac:dyDescent="0.25">
      <c r="B500" s="83">
        <v>486</v>
      </c>
      <c r="C500" s="65" t="s">
        <v>23</v>
      </c>
      <c r="D500" s="66" t="s">
        <v>322</v>
      </c>
      <c r="E500" s="67" t="s">
        <v>279</v>
      </c>
      <c r="F500" s="70" t="s">
        <v>321</v>
      </c>
      <c r="G500" s="89"/>
      <c r="H500" s="89"/>
      <c r="I500" s="93"/>
      <c r="J500" s="89"/>
      <c r="K500" s="89"/>
      <c r="L500" s="89"/>
      <c r="M500" s="89">
        <v>0</v>
      </c>
      <c r="N500" s="89"/>
      <c r="O500" s="89">
        <v>0</v>
      </c>
      <c r="P500" s="41">
        <f>M500-N500</f>
        <v>0</v>
      </c>
      <c r="Q500" s="89"/>
      <c r="R500" s="89">
        <f t="shared" si="191"/>
        <v>0</v>
      </c>
      <c r="S500" s="89">
        <f t="shared" si="192"/>
        <v>0</v>
      </c>
      <c r="T500" s="89">
        <f t="shared" si="193"/>
        <v>0</v>
      </c>
    </row>
    <row r="501" spans="2:21" hidden="1" x14ac:dyDescent="0.25">
      <c r="B501" s="83">
        <v>487</v>
      </c>
      <c r="C501" s="59" t="s">
        <v>7</v>
      </c>
      <c r="D501" s="61" t="s">
        <v>38</v>
      </c>
      <c r="E501" s="55" t="s">
        <v>279</v>
      </c>
      <c r="F501" s="58" t="s">
        <v>321</v>
      </c>
      <c r="G501" s="88"/>
      <c r="H501" s="88"/>
      <c r="I501" s="92"/>
      <c r="J501" s="88"/>
      <c r="K501" s="88"/>
      <c r="L501" s="88"/>
      <c r="M501" s="88">
        <f t="shared" ref="M501" si="211">SUM(K501+L501)</f>
        <v>0</v>
      </c>
      <c r="N501" s="88"/>
      <c r="O501" s="88">
        <v>0</v>
      </c>
      <c r="Q501" s="88">
        <v>328</v>
      </c>
      <c r="R501" s="88">
        <f t="shared" si="191"/>
        <v>0</v>
      </c>
      <c r="S501" s="88">
        <f t="shared" si="192"/>
        <v>0</v>
      </c>
      <c r="T501" s="88">
        <f t="shared" si="193"/>
        <v>0</v>
      </c>
    </row>
    <row r="502" spans="2:21" x14ac:dyDescent="0.25">
      <c r="B502" s="83">
        <v>488</v>
      </c>
      <c r="C502" s="65" t="s">
        <v>23</v>
      </c>
      <c r="D502" s="66" t="s">
        <v>113</v>
      </c>
      <c r="E502" s="67" t="s">
        <v>279</v>
      </c>
      <c r="F502" s="70" t="s">
        <v>321</v>
      </c>
      <c r="G502" s="89"/>
      <c r="H502" s="89"/>
      <c r="I502" s="93"/>
      <c r="J502" s="89"/>
      <c r="K502" s="89"/>
      <c r="L502" s="89"/>
      <c r="M502" s="89">
        <v>0</v>
      </c>
      <c r="N502" s="89"/>
      <c r="O502" s="89">
        <v>0</v>
      </c>
      <c r="P502" s="41">
        <f>M502-N502</f>
        <v>0</v>
      </c>
      <c r="Q502" s="89"/>
      <c r="R502" s="89">
        <f t="shared" ref="R502:R565" si="212">M502*Q502</f>
        <v>0</v>
      </c>
      <c r="S502" s="89">
        <f t="shared" ref="S502:S565" si="213">N502*Q502</f>
        <v>0</v>
      </c>
      <c r="T502" s="89">
        <f t="shared" ref="T502:T565" si="214">O502*Q502</f>
        <v>0</v>
      </c>
    </row>
    <row r="503" spans="2:21" hidden="1" x14ac:dyDescent="0.25">
      <c r="B503" s="83">
        <v>489</v>
      </c>
      <c r="C503" s="84" t="s">
        <v>7</v>
      </c>
      <c r="D503" s="85" t="s">
        <v>63</v>
      </c>
      <c r="E503" s="81" t="s">
        <v>279</v>
      </c>
      <c r="F503" s="87" t="s">
        <v>321</v>
      </c>
      <c r="G503" s="91"/>
      <c r="H503" s="91"/>
      <c r="I503" s="94"/>
      <c r="J503" s="91"/>
      <c r="K503" s="91"/>
      <c r="L503" s="91"/>
      <c r="M503" s="88">
        <f t="shared" ref="M503" si="215">SUM(K503+L503)</f>
        <v>0</v>
      </c>
      <c r="N503" s="91"/>
      <c r="O503" s="91">
        <v>0</v>
      </c>
      <c r="Q503" s="88">
        <v>348</v>
      </c>
      <c r="R503" s="88">
        <f t="shared" si="212"/>
        <v>0</v>
      </c>
      <c r="S503" s="88">
        <f t="shared" si="213"/>
        <v>0</v>
      </c>
      <c r="T503" s="88">
        <f t="shared" si="214"/>
        <v>0</v>
      </c>
    </row>
    <row r="504" spans="2:21" hidden="1" x14ac:dyDescent="0.25">
      <c r="B504" s="83">
        <v>490</v>
      </c>
      <c r="C504" s="65" t="s">
        <v>7</v>
      </c>
      <c r="D504" s="66" t="s">
        <v>166</v>
      </c>
      <c r="E504" s="67" t="s">
        <v>279</v>
      </c>
      <c r="F504" s="70" t="s">
        <v>321</v>
      </c>
      <c r="G504" s="89"/>
      <c r="H504" s="89"/>
      <c r="I504" s="93"/>
      <c r="J504" s="89"/>
      <c r="K504" s="89"/>
      <c r="L504" s="89"/>
      <c r="M504" s="89">
        <v>0</v>
      </c>
      <c r="N504" s="89"/>
      <c r="O504" s="89">
        <v>0</v>
      </c>
      <c r="Q504" s="89"/>
      <c r="R504" s="89">
        <f t="shared" si="212"/>
        <v>0</v>
      </c>
      <c r="S504" s="89">
        <f t="shared" si="213"/>
        <v>0</v>
      </c>
      <c r="T504" s="89">
        <f t="shared" si="214"/>
        <v>0</v>
      </c>
    </row>
    <row r="505" spans="2:21" x14ac:dyDescent="0.25">
      <c r="B505" s="83">
        <v>491</v>
      </c>
      <c r="C505" s="65" t="s">
        <v>23</v>
      </c>
      <c r="D505" s="66" t="s">
        <v>71</v>
      </c>
      <c r="E505" s="67" t="s">
        <v>279</v>
      </c>
      <c r="F505" s="70" t="s">
        <v>321</v>
      </c>
      <c r="G505" s="89"/>
      <c r="H505" s="89"/>
      <c r="I505" s="93"/>
      <c r="J505" s="89"/>
      <c r="K505" s="89"/>
      <c r="L505" s="89"/>
      <c r="M505" s="89">
        <v>0</v>
      </c>
      <c r="N505" s="89"/>
      <c r="O505" s="89">
        <v>0</v>
      </c>
      <c r="P505" s="41">
        <f t="shared" ref="P505:P508" si="216">M505-N505</f>
        <v>0</v>
      </c>
      <c r="Q505" s="89"/>
      <c r="R505" s="89">
        <f t="shared" si="212"/>
        <v>0</v>
      </c>
      <c r="S505" s="89">
        <f t="shared" si="213"/>
        <v>0</v>
      </c>
      <c r="T505" s="89">
        <f t="shared" si="214"/>
        <v>0</v>
      </c>
    </row>
    <row r="506" spans="2:21" x14ac:dyDescent="0.25">
      <c r="B506" s="83">
        <v>492</v>
      </c>
      <c r="C506" s="65" t="s">
        <v>23</v>
      </c>
      <c r="D506" s="66" t="s">
        <v>324</v>
      </c>
      <c r="E506" s="67" t="s">
        <v>279</v>
      </c>
      <c r="F506" s="70" t="s">
        <v>321</v>
      </c>
      <c r="G506" s="89"/>
      <c r="H506" s="89"/>
      <c r="I506" s="93"/>
      <c r="J506" s="89"/>
      <c r="K506" s="89"/>
      <c r="L506" s="89"/>
      <c r="M506" s="89">
        <v>0</v>
      </c>
      <c r="N506" s="89"/>
      <c r="O506" s="89">
        <v>0</v>
      </c>
      <c r="P506" s="41">
        <f t="shared" si="216"/>
        <v>0</v>
      </c>
      <c r="Q506" s="89"/>
      <c r="R506" s="89">
        <f t="shared" si="212"/>
        <v>0</v>
      </c>
      <c r="S506" s="89">
        <f t="shared" si="213"/>
        <v>0</v>
      </c>
      <c r="T506" s="89">
        <f t="shared" si="214"/>
        <v>0</v>
      </c>
    </row>
    <row r="507" spans="2:21" x14ac:dyDescent="0.25">
      <c r="B507" s="83">
        <v>493</v>
      </c>
      <c r="C507" s="59" t="s">
        <v>23</v>
      </c>
      <c r="D507" s="61" t="s">
        <v>325</v>
      </c>
      <c r="E507" s="55" t="s">
        <v>279</v>
      </c>
      <c r="F507" s="58" t="s">
        <v>321</v>
      </c>
      <c r="G507" s="88"/>
      <c r="H507" s="88"/>
      <c r="I507" s="92"/>
      <c r="J507" s="88"/>
      <c r="K507" s="88"/>
      <c r="L507" s="88"/>
      <c r="M507" s="88">
        <f t="shared" ref="M507" si="217">SUM(K507+L507)</f>
        <v>0</v>
      </c>
      <c r="N507" s="88"/>
      <c r="O507" s="88">
        <v>0</v>
      </c>
      <c r="P507" s="41">
        <f t="shared" si="216"/>
        <v>0</v>
      </c>
      <c r="Q507" s="88">
        <v>328</v>
      </c>
      <c r="R507" s="88">
        <f t="shared" si="212"/>
        <v>0</v>
      </c>
      <c r="S507" s="88">
        <f t="shared" si="213"/>
        <v>0</v>
      </c>
      <c r="T507" s="88">
        <f t="shared" si="214"/>
        <v>0</v>
      </c>
      <c r="U507" s="54" t="s">
        <v>728</v>
      </c>
    </row>
    <row r="508" spans="2:21" x14ac:dyDescent="0.25">
      <c r="B508" s="83">
        <v>494</v>
      </c>
      <c r="C508" s="65" t="s">
        <v>23</v>
      </c>
      <c r="D508" s="66" t="s">
        <v>326</v>
      </c>
      <c r="E508" s="67" t="s">
        <v>279</v>
      </c>
      <c r="F508" s="70" t="s">
        <v>321</v>
      </c>
      <c r="G508" s="89"/>
      <c r="H508" s="89"/>
      <c r="I508" s="93"/>
      <c r="J508" s="89"/>
      <c r="K508" s="89"/>
      <c r="L508" s="89"/>
      <c r="M508" s="89">
        <v>0</v>
      </c>
      <c r="N508" s="89"/>
      <c r="O508" s="89">
        <v>0</v>
      </c>
      <c r="P508" s="41">
        <f t="shared" si="216"/>
        <v>0</v>
      </c>
      <c r="Q508" s="89"/>
      <c r="R508" s="89">
        <f t="shared" si="212"/>
        <v>0</v>
      </c>
      <c r="S508" s="89">
        <f t="shared" si="213"/>
        <v>0</v>
      </c>
      <c r="T508" s="89">
        <f t="shared" si="214"/>
        <v>0</v>
      </c>
    </row>
    <row r="509" spans="2:21" hidden="1" x14ac:dyDescent="0.25">
      <c r="B509" s="83">
        <v>495</v>
      </c>
      <c r="C509" s="59" t="s">
        <v>7</v>
      </c>
      <c r="D509" s="61" t="s">
        <v>14</v>
      </c>
      <c r="E509" s="55" t="s">
        <v>279</v>
      </c>
      <c r="F509" s="58" t="s">
        <v>321</v>
      </c>
      <c r="G509" s="88"/>
      <c r="H509" s="88"/>
      <c r="I509" s="92"/>
      <c r="J509" s="88"/>
      <c r="K509" s="88"/>
      <c r="L509" s="88"/>
      <c r="M509" s="88">
        <f t="shared" ref="M509:M510" si="218">SUM(K509+L509)</f>
        <v>0</v>
      </c>
      <c r="N509" s="88"/>
      <c r="O509" s="88">
        <v>8625</v>
      </c>
      <c r="Q509" s="88">
        <v>345</v>
      </c>
      <c r="R509" s="88">
        <f t="shared" si="212"/>
        <v>0</v>
      </c>
      <c r="S509" s="88">
        <f t="shared" si="213"/>
        <v>0</v>
      </c>
      <c r="T509" s="88">
        <f t="shared" si="214"/>
        <v>2975625</v>
      </c>
    </row>
    <row r="510" spans="2:21" hidden="1" x14ac:dyDescent="0.25">
      <c r="B510" s="83">
        <v>496</v>
      </c>
      <c r="C510" s="59" t="s">
        <v>7</v>
      </c>
      <c r="D510" s="61" t="s">
        <v>132</v>
      </c>
      <c r="E510" s="55" t="s">
        <v>279</v>
      </c>
      <c r="F510" s="58" t="s">
        <v>321</v>
      </c>
      <c r="G510" s="88"/>
      <c r="H510" s="88"/>
      <c r="I510" s="92"/>
      <c r="J510" s="88"/>
      <c r="K510" s="88">
        <v>17200</v>
      </c>
      <c r="L510" s="88"/>
      <c r="M510" s="88">
        <f t="shared" si="218"/>
        <v>17200</v>
      </c>
      <c r="N510" s="88"/>
      <c r="O510" s="88">
        <v>17200</v>
      </c>
      <c r="Q510" s="88">
        <v>344</v>
      </c>
      <c r="R510" s="88">
        <f t="shared" si="212"/>
        <v>5916800</v>
      </c>
      <c r="S510" s="88">
        <f t="shared" si="213"/>
        <v>0</v>
      </c>
      <c r="T510" s="88">
        <f t="shared" si="214"/>
        <v>5916800</v>
      </c>
    </row>
    <row r="511" spans="2:21" hidden="1" x14ac:dyDescent="0.25">
      <c r="B511" s="83">
        <v>497</v>
      </c>
      <c r="C511" s="65" t="s">
        <v>7</v>
      </c>
      <c r="D511" s="66" t="s">
        <v>327</v>
      </c>
      <c r="E511" s="67" t="s">
        <v>279</v>
      </c>
      <c r="F511" s="70" t="s">
        <v>321</v>
      </c>
      <c r="G511" s="89"/>
      <c r="H511" s="89"/>
      <c r="I511" s="93"/>
      <c r="J511" s="89"/>
      <c r="K511" s="89"/>
      <c r="L511" s="89"/>
      <c r="M511" s="89">
        <v>0</v>
      </c>
      <c r="N511" s="89"/>
      <c r="O511" s="89">
        <v>0</v>
      </c>
      <c r="Q511" s="89"/>
      <c r="R511" s="89">
        <f t="shared" si="212"/>
        <v>0</v>
      </c>
      <c r="S511" s="89">
        <f t="shared" si="213"/>
        <v>0</v>
      </c>
      <c r="T511" s="89">
        <f t="shared" si="214"/>
        <v>0</v>
      </c>
    </row>
    <row r="512" spans="2:21" x14ac:dyDescent="0.25">
      <c r="B512" s="83">
        <v>498</v>
      </c>
      <c r="C512" s="59" t="s">
        <v>23</v>
      </c>
      <c r="D512" s="61" t="s">
        <v>328</v>
      </c>
      <c r="E512" s="55" t="s">
        <v>279</v>
      </c>
      <c r="F512" s="57" t="s">
        <v>329</v>
      </c>
      <c r="G512" s="88"/>
      <c r="H512" s="88"/>
      <c r="I512" s="92"/>
      <c r="J512" s="88"/>
      <c r="K512" s="88">
        <v>1800</v>
      </c>
      <c r="L512" s="88"/>
      <c r="M512" s="88">
        <f t="shared" ref="M512" si="219">SUM(K512+L512)</f>
        <v>1800</v>
      </c>
      <c r="N512" s="88"/>
      <c r="O512" s="88">
        <v>0</v>
      </c>
      <c r="P512" s="41">
        <f t="shared" ref="P512:P519" si="220">M512-N512</f>
        <v>1800</v>
      </c>
      <c r="Q512" s="91">
        <v>80</v>
      </c>
      <c r="R512" s="88">
        <f t="shared" si="212"/>
        <v>144000</v>
      </c>
      <c r="S512" s="88">
        <f t="shared" si="213"/>
        <v>0</v>
      </c>
      <c r="T512" s="88">
        <f t="shared" si="214"/>
        <v>0</v>
      </c>
      <c r="U512" s="54" t="s">
        <v>742</v>
      </c>
    </row>
    <row r="513" spans="2:21" x14ac:dyDescent="0.25">
      <c r="B513" s="83">
        <v>499</v>
      </c>
      <c r="C513" s="65" t="s">
        <v>23</v>
      </c>
      <c r="D513" s="66" t="s">
        <v>58</v>
      </c>
      <c r="E513" s="67" t="s">
        <v>279</v>
      </c>
      <c r="F513" s="68" t="s">
        <v>329</v>
      </c>
      <c r="G513" s="89"/>
      <c r="H513" s="89"/>
      <c r="I513" s="93"/>
      <c r="J513" s="89"/>
      <c r="K513" s="89"/>
      <c r="L513" s="89"/>
      <c r="M513" s="89">
        <v>0</v>
      </c>
      <c r="N513" s="89"/>
      <c r="O513" s="89">
        <v>0</v>
      </c>
      <c r="P513" s="41">
        <f t="shared" si="220"/>
        <v>0</v>
      </c>
      <c r="Q513" s="89"/>
      <c r="R513" s="89">
        <f t="shared" si="212"/>
        <v>0</v>
      </c>
      <c r="S513" s="89">
        <f t="shared" si="213"/>
        <v>0</v>
      </c>
      <c r="T513" s="89">
        <f t="shared" si="214"/>
        <v>0</v>
      </c>
    </row>
    <row r="514" spans="2:21" x14ac:dyDescent="0.25">
      <c r="B514" s="83">
        <v>500</v>
      </c>
      <c r="C514" s="65" t="s">
        <v>23</v>
      </c>
      <c r="D514" s="66" t="s">
        <v>330</v>
      </c>
      <c r="E514" s="67" t="s">
        <v>279</v>
      </c>
      <c r="F514" s="68" t="s">
        <v>329</v>
      </c>
      <c r="G514" s="89"/>
      <c r="H514" s="89"/>
      <c r="I514" s="93"/>
      <c r="J514" s="89"/>
      <c r="K514" s="89"/>
      <c r="L514" s="89"/>
      <c r="M514" s="89">
        <v>0</v>
      </c>
      <c r="N514" s="89"/>
      <c r="O514" s="89">
        <v>0</v>
      </c>
      <c r="P514" s="41">
        <f t="shared" si="220"/>
        <v>0</v>
      </c>
      <c r="Q514" s="89"/>
      <c r="R514" s="89">
        <f t="shared" si="212"/>
        <v>0</v>
      </c>
      <c r="S514" s="89">
        <f t="shared" si="213"/>
        <v>0</v>
      </c>
      <c r="T514" s="89">
        <f t="shared" si="214"/>
        <v>0</v>
      </c>
    </row>
    <row r="515" spans="2:21" x14ac:dyDescent="0.25">
      <c r="B515" s="83">
        <v>501</v>
      </c>
      <c r="C515" s="65" t="s">
        <v>23</v>
      </c>
      <c r="D515" s="73" t="s">
        <v>66</v>
      </c>
      <c r="E515" s="67" t="s">
        <v>279</v>
      </c>
      <c r="F515" s="68" t="s">
        <v>329</v>
      </c>
      <c r="G515" s="89"/>
      <c r="H515" s="89"/>
      <c r="I515" s="93"/>
      <c r="J515" s="89"/>
      <c r="K515" s="89"/>
      <c r="L515" s="89"/>
      <c r="M515" s="89">
        <v>0</v>
      </c>
      <c r="N515" s="89"/>
      <c r="O515" s="89">
        <v>0</v>
      </c>
      <c r="P515" s="41">
        <f t="shared" si="220"/>
        <v>0</v>
      </c>
      <c r="Q515" s="89"/>
      <c r="R515" s="89">
        <f t="shared" si="212"/>
        <v>0</v>
      </c>
      <c r="S515" s="89">
        <f t="shared" si="213"/>
        <v>0</v>
      </c>
      <c r="T515" s="89">
        <f t="shared" si="214"/>
        <v>0</v>
      </c>
    </row>
    <row r="516" spans="2:21" x14ac:dyDescent="0.25">
      <c r="B516" s="83">
        <v>502</v>
      </c>
      <c r="C516" s="59" t="s">
        <v>23</v>
      </c>
      <c r="D516" s="63" t="s">
        <v>171</v>
      </c>
      <c r="E516" s="55" t="s">
        <v>279</v>
      </c>
      <c r="F516" s="57" t="s">
        <v>329</v>
      </c>
      <c r="G516" s="88"/>
      <c r="H516" s="88"/>
      <c r="I516" s="92"/>
      <c r="J516" s="88"/>
      <c r="K516" s="88">
        <f>11313+8385.94</f>
        <v>19698.940000000002</v>
      </c>
      <c r="L516" s="88"/>
      <c r="M516" s="88">
        <f t="shared" ref="M516:M520" si="221">SUM(K516+L516)</f>
        <v>19698.940000000002</v>
      </c>
      <c r="N516" s="88"/>
      <c r="O516" s="88">
        <v>13188</v>
      </c>
      <c r="P516" s="41">
        <f t="shared" si="220"/>
        <v>19698.940000000002</v>
      </c>
      <c r="Q516" s="88">
        <v>75.36</v>
      </c>
      <c r="R516" s="88">
        <f t="shared" si="212"/>
        <v>1484512.1184000003</v>
      </c>
      <c r="S516" s="88">
        <f t="shared" si="213"/>
        <v>0</v>
      </c>
      <c r="T516" s="88">
        <f t="shared" si="214"/>
        <v>993847.67999999993</v>
      </c>
      <c r="U516" s="54" t="s">
        <v>727</v>
      </c>
    </row>
    <row r="517" spans="2:21" x14ac:dyDescent="0.25">
      <c r="B517" s="83">
        <v>503</v>
      </c>
      <c r="C517" s="59" t="s">
        <v>23</v>
      </c>
      <c r="D517" s="61" t="s">
        <v>203</v>
      </c>
      <c r="E517" s="55" t="s">
        <v>279</v>
      </c>
      <c r="F517" s="57" t="s">
        <v>329</v>
      </c>
      <c r="G517" s="88"/>
      <c r="H517" s="88"/>
      <c r="I517" s="92"/>
      <c r="J517" s="88"/>
      <c r="K517" s="88"/>
      <c r="L517" s="88"/>
      <c r="M517" s="88">
        <f t="shared" si="221"/>
        <v>0</v>
      </c>
      <c r="N517" s="88"/>
      <c r="O517" s="88">
        <v>2125</v>
      </c>
      <c r="P517" s="41">
        <f t="shared" si="220"/>
        <v>0</v>
      </c>
      <c r="Q517" s="88">
        <v>85</v>
      </c>
      <c r="R517" s="88">
        <f t="shared" si="212"/>
        <v>0</v>
      </c>
      <c r="S517" s="88">
        <f t="shared" si="213"/>
        <v>0</v>
      </c>
      <c r="T517" s="88">
        <f t="shared" si="214"/>
        <v>180625</v>
      </c>
      <c r="U517" s="54" t="s">
        <v>727</v>
      </c>
    </row>
    <row r="518" spans="2:21" x14ac:dyDescent="0.25">
      <c r="B518" s="83">
        <v>504</v>
      </c>
      <c r="C518" s="59" t="s">
        <v>23</v>
      </c>
      <c r="D518" s="61" t="s">
        <v>253</v>
      </c>
      <c r="E518" s="55" t="s">
        <v>279</v>
      </c>
      <c r="F518" s="57" t="s">
        <v>329</v>
      </c>
      <c r="G518" s="88"/>
      <c r="H518" s="88"/>
      <c r="I518" s="92"/>
      <c r="J518" s="88"/>
      <c r="K518" s="88"/>
      <c r="L518" s="88"/>
      <c r="M518" s="88">
        <f t="shared" si="221"/>
        <v>0</v>
      </c>
      <c r="N518" s="88"/>
      <c r="O518" s="88">
        <v>0</v>
      </c>
      <c r="P518" s="41">
        <f t="shared" si="220"/>
        <v>0</v>
      </c>
      <c r="Q518" s="88">
        <v>80</v>
      </c>
      <c r="R518" s="88">
        <f t="shared" si="212"/>
        <v>0</v>
      </c>
      <c r="S518" s="88">
        <f t="shared" si="213"/>
        <v>0</v>
      </c>
      <c r="T518" s="88">
        <f t="shared" si="214"/>
        <v>0</v>
      </c>
      <c r="U518" s="54" t="s">
        <v>727</v>
      </c>
    </row>
    <row r="519" spans="2:21" x14ac:dyDescent="0.25">
      <c r="B519" s="83">
        <v>505</v>
      </c>
      <c r="C519" s="59" t="s">
        <v>23</v>
      </c>
      <c r="D519" s="61" t="s">
        <v>107</v>
      </c>
      <c r="E519" s="55" t="s">
        <v>279</v>
      </c>
      <c r="F519" s="57" t="s">
        <v>329</v>
      </c>
      <c r="G519" s="88"/>
      <c r="H519" s="88"/>
      <c r="I519" s="92"/>
      <c r="J519" s="88"/>
      <c r="K519" s="88"/>
      <c r="L519" s="88"/>
      <c r="M519" s="88">
        <f t="shared" si="221"/>
        <v>0</v>
      </c>
      <c r="N519" s="88"/>
      <c r="O519" s="88">
        <v>2200</v>
      </c>
      <c r="P519" s="41">
        <f t="shared" si="220"/>
        <v>0</v>
      </c>
      <c r="Q519" s="88">
        <v>88</v>
      </c>
      <c r="R519" s="88">
        <f t="shared" si="212"/>
        <v>0</v>
      </c>
      <c r="S519" s="88">
        <f t="shared" si="213"/>
        <v>0</v>
      </c>
      <c r="T519" s="88">
        <f t="shared" si="214"/>
        <v>193600</v>
      </c>
      <c r="U519" s="54" t="s">
        <v>743</v>
      </c>
    </row>
    <row r="520" spans="2:21" hidden="1" x14ac:dyDescent="0.25">
      <c r="B520" s="83">
        <v>506</v>
      </c>
      <c r="C520" s="59" t="s">
        <v>7</v>
      </c>
      <c r="D520" s="61" t="s">
        <v>205</v>
      </c>
      <c r="E520" s="55" t="s">
        <v>279</v>
      </c>
      <c r="F520" s="57" t="s">
        <v>329</v>
      </c>
      <c r="G520" s="88"/>
      <c r="H520" s="88"/>
      <c r="I520" s="92"/>
      <c r="J520" s="88"/>
      <c r="K520" s="88"/>
      <c r="L520" s="88"/>
      <c r="M520" s="88">
        <f t="shared" si="221"/>
        <v>0</v>
      </c>
      <c r="N520" s="88"/>
      <c r="O520" s="88">
        <v>0</v>
      </c>
      <c r="Q520" s="88">
        <v>75</v>
      </c>
      <c r="R520" s="88">
        <f t="shared" si="212"/>
        <v>0</v>
      </c>
      <c r="S520" s="88">
        <f t="shared" si="213"/>
        <v>0</v>
      </c>
      <c r="T520" s="88">
        <f t="shared" si="214"/>
        <v>0</v>
      </c>
    </row>
    <row r="521" spans="2:21" x14ac:dyDescent="0.25">
      <c r="B521" s="83">
        <v>507</v>
      </c>
      <c r="C521" s="65" t="s">
        <v>23</v>
      </c>
      <c r="D521" s="66" t="s">
        <v>331</v>
      </c>
      <c r="E521" s="67" t="s">
        <v>279</v>
      </c>
      <c r="F521" s="68" t="s">
        <v>329</v>
      </c>
      <c r="G521" s="89"/>
      <c r="H521" s="89"/>
      <c r="I521" s="93"/>
      <c r="J521" s="89"/>
      <c r="K521" s="89"/>
      <c r="L521" s="89"/>
      <c r="M521" s="89">
        <v>0</v>
      </c>
      <c r="N521" s="89"/>
      <c r="O521" s="89">
        <v>0</v>
      </c>
      <c r="P521" s="41">
        <f>M521-N521</f>
        <v>0</v>
      </c>
      <c r="Q521" s="89"/>
      <c r="R521" s="89">
        <f t="shared" si="212"/>
        <v>0</v>
      </c>
      <c r="S521" s="89">
        <f t="shared" si="213"/>
        <v>0</v>
      </c>
      <c r="T521" s="89">
        <f t="shared" si="214"/>
        <v>0</v>
      </c>
    </row>
    <row r="522" spans="2:21" hidden="1" x14ac:dyDescent="0.25">
      <c r="B522" s="83">
        <v>508</v>
      </c>
      <c r="C522" s="59" t="s">
        <v>7</v>
      </c>
      <c r="D522" s="61" t="s">
        <v>35</v>
      </c>
      <c r="E522" s="55" t="s">
        <v>279</v>
      </c>
      <c r="F522" s="57" t="s">
        <v>329</v>
      </c>
      <c r="G522" s="88"/>
      <c r="H522" s="88"/>
      <c r="I522" s="92"/>
      <c r="J522" s="88"/>
      <c r="K522" s="88"/>
      <c r="L522" s="88"/>
      <c r="M522" s="88">
        <f t="shared" ref="M522:M523" si="222">SUM(K522+L522)</f>
        <v>0</v>
      </c>
      <c r="N522" s="88"/>
      <c r="O522" s="88">
        <v>0</v>
      </c>
      <c r="Q522" s="91">
        <v>76</v>
      </c>
      <c r="R522" s="88">
        <f t="shared" si="212"/>
        <v>0</v>
      </c>
      <c r="S522" s="88">
        <f t="shared" si="213"/>
        <v>0</v>
      </c>
      <c r="T522" s="88">
        <f t="shared" si="214"/>
        <v>0</v>
      </c>
    </row>
    <row r="523" spans="2:21" x14ac:dyDescent="0.25">
      <c r="B523" s="83">
        <v>509</v>
      </c>
      <c r="C523" s="59" t="s">
        <v>23</v>
      </c>
      <c r="D523" s="61" t="s">
        <v>59</v>
      </c>
      <c r="E523" s="55" t="s">
        <v>279</v>
      </c>
      <c r="F523" s="57" t="s">
        <v>329</v>
      </c>
      <c r="G523" s="88"/>
      <c r="H523" s="88"/>
      <c r="I523" s="92"/>
      <c r="J523" s="88"/>
      <c r="K523" s="88">
        <v>1925</v>
      </c>
      <c r="L523" s="88"/>
      <c r="M523" s="88">
        <f t="shared" si="222"/>
        <v>1925</v>
      </c>
      <c r="N523" s="88"/>
      <c r="O523" s="88">
        <v>7700</v>
      </c>
      <c r="P523" s="41">
        <f>M523-N523</f>
        <v>1925</v>
      </c>
      <c r="Q523" s="91">
        <v>77</v>
      </c>
      <c r="R523" s="88">
        <f t="shared" si="212"/>
        <v>148225</v>
      </c>
      <c r="S523" s="88">
        <f t="shared" si="213"/>
        <v>0</v>
      </c>
      <c r="T523" s="88">
        <f t="shared" si="214"/>
        <v>592900</v>
      </c>
      <c r="U523" s="54" t="s">
        <v>727</v>
      </c>
    </row>
    <row r="524" spans="2:21" hidden="1" x14ac:dyDescent="0.25">
      <c r="B524" s="83">
        <v>510</v>
      </c>
      <c r="C524" s="65" t="s">
        <v>7</v>
      </c>
      <c r="D524" s="66" t="s">
        <v>165</v>
      </c>
      <c r="E524" s="67" t="s">
        <v>279</v>
      </c>
      <c r="F524" s="68" t="s">
        <v>329</v>
      </c>
      <c r="G524" s="89"/>
      <c r="H524" s="89"/>
      <c r="I524" s="93"/>
      <c r="J524" s="89"/>
      <c r="K524" s="89"/>
      <c r="L524" s="89"/>
      <c r="M524" s="89">
        <v>0</v>
      </c>
      <c r="N524" s="89"/>
      <c r="O524" s="89">
        <v>0</v>
      </c>
      <c r="Q524" s="89"/>
      <c r="R524" s="89">
        <f t="shared" si="212"/>
        <v>0</v>
      </c>
      <c r="S524" s="89">
        <f t="shared" si="213"/>
        <v>0</v>
      </c>
      <c r="T524" s="89">
        <f t="shared" si="214"/>
        <v>0</v>
      </c>
    </row>
    <row r="525" spans="2:21" x14ac:dyDescent="0.25">
      <c r="B525" s="83">
        <v>511</v>
      </c>
      <c r="C525" s="59" t="s">
        <v>23</v>
      </c>
      <c r="D525" s="63" t="s">
        <v>49</v>
      </c>
      <c r="E525" s="55" t="s">
        <v>279</v>
      </c>
      <c r="F525" s="57" t="s">
        <v>329</v>
      </c>
      <c r="G525" s="88"/>
      <c r="H525" s="88"/>
      <c r="I525" s="92"/>
      <c r="J525" s="88"/>
      <c r="K525" s="88">
        <v>2236.25</v>
      </c>
      <c r="L525" s="88"/>
      <c r="M525" s="88">
        <f t="shared" ref="M525:M528" si="223">SUM(K525+L525)</f>
        <v>2236.25</v>
      </c>
      <c r="N525" s="88"/>
      <c r="O525" s="88">
        <v>2236.25</v>
      </c>
      <c r="P525" s="41">
        <f t="shared" ref="P525:P530" si="224">M525-N525</f>
        <v>2236.25</v>
      </c>
      <c r="Q525" s="91">
        <v>89.45</v>
      </c>
      <c r="R525" s="88">
        <f t="shared" si="212"/>
        <v>200032.5625</v>
      </c>
      <c r="S525" s="88">
        <f t="shared" si="213"/>
        <v>0</v>
      </c>
      <c r="T525" s="88">
        <f t="shared" si="214"/>
        <v>200032.5625</v>
      </c>
      <c r="U525" s="54" t="s">
        <v>727</v>
      </c>
    </row>
    <row r="526" spans="2:21" x14ac:dyDescent="0.25">
      <c r="B526" s="83">
        <v>512</v>
      </c>
      <c r="C526" s="59" t="s">
        <v>23</v>
      </c>
      <c r="D526" s="61" t="s">
        <v>332</v>
      </c>
      <c r="E526" s="55" t="s">
        <v>279</v>
      </c>
      <c r="F526" s="57" t="s">
        <v>329</v>
      </c>
      <c r="G526" s="88"/>
      <c r="H526" s="88"/>
      <c r="I526" s="92"/>
      <c r="J526" s="88"/>
      <c r="K526" s="88"/>
      <c r="L526" s="88"/>
      <c r="M526" s="88">
        <f t="shared" si="223"/>
        <v>0</v>
      </c>
      <c r="N526" s="88"/>
      <c r="O526" s="88">
        <v>2443.75</v>
      </c>
      <c r="P526" s="41">
        <f t="shared" si="224"/>
        <v>0</v>
      </c>
      <c r="Q526" s="91">
        <v>97.75</v>
      </c>
      <c r="R526" s="88">
        <f t="shared" si="212"/>
        <v>0</v>
      </c>
      <c r="S526" s="88">
        <f t="shared" si="213"/>
        <v>0</v>
      </c>
      <c r="T526" s="88">
        <f t="shared" si="214"/>
        <v>238876.5625</v>
      </c>
      <c r="U526" s="54" t="s">
        <v>744</v>
      </c>
    </row>
    <row r="527" spans="2:21" x14ac:dyDescent="0.25">
      <c r="B527" s="83">
        <v>513</v>
      </c>
      <c r="C527" s="59" t="s">
        <v>23</v>
      </c>
      <c r="D527" s="61" t="s">
        <v>256</v>
      </c>
      <c r="E527" s="55" t="s">
        <v>279</v>
      </c>
      <c r="F527" s="57" t="s">
        <v>329</v>
      </c>
      <c r="G527" s="88"/>
      <c r="H527" s="88"/>
      <c r="I527" s="92"/>
      <c r="J527" s="88"/>
      <c r="K527" s="88"/>
      <c r="L527" s="88"/>
      <c r="M527" s="88">
        <f t="shared" si="223"/>
        <v>0</v>
      </c>
      <c r="N527" s="88"/>
      <c r="O527" s="88">
        <v>0</v>
      </c>
      <c r="P527" s="41">
        <f t="shared" si="224"/>
        <v>0</v>
      </c>
      <c r="Q527" s="91">
        <v>80</v>
      </c>
      <c r="R527" s="88">
        <f t="shared" si="212"/>
        <v>0</v>
      </c>
      <c r="S527" s="88">
        <f t="shared" si="213"/>
        <v>0</v>
      </c>
      <c r="T527" s="88">
        <f t="shared" si="214"/>
        <v>0</v>
      </c>
      <c r="U527" s="54" t="s">
        <v>728</v>
      </c>
    </row>
    <row r="528" spans="2:21" x14ac:dyDescent="0.25">
      <c r="B528" s="83">
        <v>514</v>
      </c>
      <c r="C528" s="59" t="s">
        <v>23</v>
      </c>
      <c r="D528" s="61" t="s">
        <v>186</v>
      </c>
      <c r="E528" s="55" t="s">
        <v>279</v>
      </c>
      <c r="F528" s="57" t="s">
        <v>329</v>
      </c>
      <c r="G528" s="88"/>
      <c r="H528" s="88"/>
      <c r="I528" s="92"/>
      <c r="J528" s="88"/>
      <c r="K528" s="88">
        <f>4150+4150</f>
        <v>8300</v>
      </c>
      <c r="L528" s="88"/>
      <c r="M528" s="88">
        <f t="shared" si="223"/>
        <v>8300</v>
      </c>
      <c r="N528" s="88"/>
      <c r="O528" s="88">
        <v>8300</v>
      </c>
      <c r="P528" s="41">
        <f t="shared" si="224"/>
        <v>8300</v>
      </c>
      <c r="Q528" s="91">
        <v>83</v>
      </c>
      <c r="R528" s="88">
        <f t="shared" si="212"/>
        <v>688900</v>
      </c>
      <c r="S528" s="88">
        <f t="shared" si="213"/>
        <v>0</v>
      </c>
      <c r="T528" s="88">
        <f t="shared" si="214"/>
        <v>688900</v>
      </c>
      <c r="U528" s="54" t="s">
        <v>727</v>
      </c>
    </row>
    <row r="529" spans="2:21" x14ac:dyDescent="0.25">
      <c r="B529" s="83">
        <v>515</v>
      </c>
      <c r="C529" s="65" t="s">
        <v>23</v>
      </c>
      <c r="D529" s="66" t="s">
        <v>157</v>
      </c>
      <c r="E529" s="67" t="s">
        <v>279</v>
      </c>
      <c r="F529" s="68" t="s">
        <v>329</v>
      </c>
      <c r="G529" s="89"/>
      <c r="H529" s="89"/>
      <c r="I529" s="93"/>
      <c r="J529" s="89"/>
      <c r="K529" s="89"/>
      <c r="L529" s="89"/>
      <c r="M529" s="89">
        <v>0</v>
      </c>
      <c r="N529" s="89"/>
      <c r="O529" s="89">
        <v>0</v>
      </c>
      <c r="P529" s="41">
        <f t="shared" si="224"/>
        <v>0</v>
      </c>
      <c r="Q529" s="89"/>
      <c r="R529" s="89">
        <f t="shared" si="212"/>
        <v>0</v>
      </c>
      <c r="S529" s="89">
        <f t="shared" si="213"/>
        <v>0</v>
      </c>
      <c r="T529" s="89">
        <f t="shared" si="214"/>
        <v>0</v>
      </c>
    </row>
    <row r="530" spans="2:21" x14ac:dyDescent="0.25">
      <c r="B530" s="83">
        <v>516</v>
      </c>
      <c r="C530" s="65" t="s">
        <v>23</v>
      </c>
      <c r="D530" s="66" t="s">
        <v>61</v>
      </c>
      <c r="E530" s="67" t="s">
        <v>279</v>
      </c>
      <c r="F530" s="68" t="s">
        <v>329</v>
      </c>
      <c r="G530" s="89"/>
      <c r="H530" s="89"/>
      <c r="I530" s="93"/>
      <c r="J530" s="89"/>
      <c r="K530" s="89"/>
      <c r="L530" s="89"/>
      <c r="M530" s="89">
        <v>0</v>
      </c>
      <c r="N530" s="89"/>
      <c r="O530" s="89">
        <v>0</v>
      </c>
      <c r="P530" s="41">
        <f t="shared" si="224"/>
        <v>0</v>
      </c>
      <c r="Q530" s="89"/>
      <c r="R530" s="89">
        <f t="shared" si="212"/>
        <v>0</v>
      </c>
      <c r="S530" s="89">
        <f t="shared" si="213"/>
        <v>0</v>
      </c>
      <c r="T530" s="89">
        <f t="shared" si="214"/>
        <v>0</v>
      </c>
    </row>
    <row r="531" spans="2:21" hidden="1" x14ac:dyDescent="0.25">
      <c r="B531" s="83">
        <v>517</v>
      </c>
      <c r="C531" s="59" t="s">
        <v>7</v>
      </c>
      <c r="D531" s="61" t="s">
        <v>179</v>
      </c>
      <c r="E531" s="55" t="s">
        <v>279</v>
      </c>
      <c r="F531" s="57" t="s">
        <v>329</v>
      </c>
      <c r="G531" s="88"/>
      <c r="H531" s="88"/>
      <c r="I531" s="92"/>
      <c r="J531" s="88"/>
      <c r="K531" s="88"/>
      <c r="L531" s="88"/>
      <c r="M531" s="88">
        <f t="shared" ref="M531:M535" si="225">SUM(K531+L531)</f>
        <v>0</v>
      </c>
      <c r="N531" s="88"/>
      <c r="O531" s="88">
        <v>0</v>
      </c>
      <c r="Q531" s="91">
        <v>78</v>
      </c>
      <c r="R531" s="88">
        <f t="shared" si="212"/>
        <v>0</v>
      </c>
      <c r="S531" s="88">
        <f t="shared" si="213"/>
        <v>0</v>
      </c>
      <c r="T531" s="88">
        <f t="shared" si="214"/>
        <v>0</v>
      </c>
    </row>
    <row r="532" spans="2:21" hidden="1" x14ac:dyDescent="0.25">
      <c r="B532" s="83">
        <v>518</v>
      </c>
      <c r="C532" s="59" t="s">
        <v>7</v>
      </c>
      <c r="D532" s="61" t="s">
        <v>179</v>
      </c>
      <c r="E532" s="55" t="s">
        <v>279</v>
      </c>
      <c r="F532" s="57" t="s">
        <v>329</v>
      </c>
      <c r="G532" s="88"/>
      <c r="H532" s="88"/>
      <c r="I532" s="92"/>
      <c r="J532" s="88"/>
      <c r="K532" s="88"/>
      <c r="L532" s="88"/>
      <c r="M532" s="88">
        <f t="shared" si="225"/>
        <v>0</v>
      </c>
      <c r="N532" s="88"/>
      <c r="O532" s="88">
        <v>0</v>
      </c>
      <c r="Q532" s="91">
        <v>78</v>
      </c>
      <c r="R532" s="88">
        <f t="shared" si="212"/>
        <v>0</v>
      </c>
      <c r="S532" s="88">
        <f t="shared" si="213"/>
        <v>0</v>
      </c>
      <c r="T532" s="88">
        <f t="shared" si="214"/>
        <v>0</v>
      </c>
    </row>
    <row r="533" spans="2:21" x14ac:dyDescent="0.25">
      <c r="B533" s="83">
        <v>519</v>
      </c>
      <c r="C533" s="59" t="s">
        <v>23</v>
      </c>
      <c r="D533" s="61" t="s">
        <v>62</v>
      </c>
      <c r="E533" s="55" t="s">
        <v>279</v>
      </c>
      <c r="F533" s="57" t="s">
        <v>329</v>
      </c>
      <c r="G533" s="88"/>
      <c r="H533" s="88"/>
      <c r="I533" s="92"/>
      <c r="J533" s="88"/>
      <c r="K533" s="88"/>
      <c r="L533" s="88"/>
      <c r="M533" s="88">
        <f t="shared" si="225"/>
        <v>0</v>
      </c>
      <c r="N533" s="88"/>
      <c r="O533" s="88">
        <v>0</v>
      </c>
      <c r="P533" s="41">
        <f>M533-N533</f>
        <v>0</v>
      </c>
      <c r="Q533" s="91">
        <v>80</v>
      </c>
      <c r="R533" s="88">
        <f t="shared" si="212"/>
        <v>0</v>
      </c>
      <c r="S533" s="88">
        <f t="shared" si="213"/>
        <v>0</v>
      </c>
      <c r="T533" s="88">
        <f t="shared" si="214"/>
        <v>0</v>
      </c>
      <c r="U533" s="54" t="s">
        <v>727</v>
      </c>
    </row>
    <row r="534" spans="2:21" hidden="1" x14ac:dyDescent="0.25">
      <c r="B534" s="83">
        <v>520</v>
      </c>
      <c r="C534" s="59" t="s">
        <v>7</v>
      </c>
      <c r="D534" s="61" t="s">
        <v>183</v>
      </c>
      <c r="E534" s="55" t="s">
        <v>279</v>
      </c>
      <c r="F534" s="57" t="s">
        <v>329</v>
      </c>
      <c r="G534" s="88"/>
      <c r="H534" s="88"/>
      <c r="I534" s="92"/>
      <c r="J534" s="88"/>
      <c r="K534" s="88">
        <v>2075</v>
      </c>
      <c r="L534" s="88"/>
      <c r="M534" s="88">
        <f t="shared" si="225"/>
        <v>2075</v>
      </c>
      <c r="N534" s="88"/>
      <c r="O534" s="88">
        <v>1950</v>
      </c>
      <c r="Q534" s="91">
        <v>78</v>
      </c>
      <c r="R534" s="88">
        <f t="shared" si="212"/>
        <v>161850</v>
      </c>
      <c r="S534" s="88">
        <f t="shared" si="213"/>
        <v>0</v>
      </c>
      <c r="T534" s="88">
        <f t="shared" si="214"/>
        <v>152100</v>
      </c>
    </row>
    <row r="535" spans="2:21" hidden="1" x14ac:dyDescent="0.25">
      <c r="B535" s="83">
        <v>521</v>
      </c>
      <c r="C535" s="59" t="s">
        <v>7</v>
      </c>
      <c r="D535" s="61" t="s">
        <v>184</v>
      </c>
      <c r="E535" s="55" t="s">
        <v>279</v>
      </c>
      <c r="F535" s="57" t="s">
        <v>329</v>
      </c>
      <c r="G535" s="88"/>
      <c r="H535" s="88"/>
      <c r="I535" s="92"/>
      <c r="J535" s="88"/>
      <c r="K535" s="88"/>
      <c r="L535" s="88"/>
      <c r="M535" s="88">
        <f t="shared" si="225"/>
        <v>0</v>
      </c>
      <c r="N535" s="88"/>
      <c r="O535" s="88">
        <v>0</v>
      </c>
      <c r="Q535" s="91">
        <v>75</v>
      </c>
      <c r="R535" s="88">
        <f t="shared" si="212"/>
        <v>0</v>
      </c>
      <c r="S535" s="88">
        <f t="shared" si="213"/>
        <v>0</v>
      </c>
      <c r="T535" s="88">
        <f t="shared" si="214"/>
        <v>0</v>
      </c>
    </row>
    <row r="536" spans="2:21" x14ac:dyDescent="0.25">
      <c r="B536" s="83">
        <v>522</v>
      </c>
      <c r="C536" s="65" t="s">
        <v>23</v>
      </c>
      <c r="D536" s="66" t="s">
        <v>217</v>
      </c>
      <c r="E536" s="67" t="s">
        <v>279</v>
      </c>
      <c r="F536" s="68" t="s">
        <v>329</v>
      </c>
      <c r="G536" s="89"/>
      <c r="H536" s="89"/>
      <c r="I536" s="93"/>
      <c r="J536" s="89"/>
      <c r="K536" s="89"/>
      <c r="L536" s="89"/>
      <c r="M536" s="89">
        <v>0</v>
      </c>
      <c r="N536" s="89"/>
      <c r="O536" s="89">
        <v>0</v>
      </c>
      <c r="P536" s="41">
        <f t="shared" ref="P536:P539" si="226">M536-N536</f>
        <v>0</v>
      </c>
      <c r="Q536" s="89"/>
      <c r="R536" s="89">
        <f t="shared" si="212"/>
        <v>0</v>
      </c>
      <c r="S536" s="89">
        <f t="shared" si="213"/>
        <v>0</v>
      </c>
      <c r="T536" s="89">
        <f t="shared" si="214"/>
        <v>0</v>
      </c>
    </row>
    <row r="537" spans="2:21" x14ac:dyDescent="0.25">
      <c r="B537" s="83">
        <v>523</v>
      </c>
      <c r="C537" s="59" t="s">
        <v>23</v>
      </c>
      <c r="D537" s="61" t="s">
        <v>75</v>
      </c>
      <c r="E537" s="55" t="s">
        <v>279</v>
      </c>
      <c r="F537" s="57" t="s">
        <v>329</v>
      </c>
      <c r="G537" s="88"/>
      <c r="H537" s="88"/>
      <c r="I537" s="92"/>
      <c r="J537" s="88"/>
      <c r="K537" s="88">
        <f>34150+32500</f>
        <v>66650</v>
      </c>
      <c r="L537" s="88"/>
      <c r="M537" s="88">
        <f t="shared" ref="M537" si="227">SUM(K537+L537)</f>
        <v>66650</v>
      </c>
      <c r="N537" s="88"/>
      <c r="O537" s="88">
        <v>0</v>
      </c>
      <c r="P537" s="41">
        <f t="shared" si="226"/>
        <v>66650</v>
      </c>
      <c r="Q537" s="91">
        <v>67.2</v>
      </c>
      <c r="R537" s="88">
        <f t="shared" si="212"/>
        <v>4478880</v>
      </c>
      <c r="S537" s="88">
        <f t="shared" si="213"/>
        <v>0</v>
      </c>
      <c r="T537" s="88">
        <f t="shared" si="214"/>
        <v>0</v>
      </c>
      <c r="U537" s="54" t="s">
        <v>727</v>
      </c>
    </row>
    <row r="538" spans="2:21" x14ac:dyDescent="0.25">
      <c r="B538" s="83">
        <v>524</v>
      </c>
      <c r="C538" s="65" t="s">
        <v>23</v>
      </c>
      <c r="D538" s="66" t="s">
        <v>322</v>
      </c>
      <c r="E538" s="67" t="s">
        <v>279</v>
      </c>
      <c r="F538" s="68" t="s">
        <v>329</v>
      </c>
      <c r="G538" s="89"/>
      <c r="H538" s="89"/>
      <c r="I538" s="93"/>
      <c r="J538" s="89"/>
      <c r="K538" s="89"/>
      <c r="L538" s="89"/>
      <c r="M538" s="89">
        <v>0</v>
      </c>
      <c r="N538" s="89"/>
      <c r="O538" s="89">
        <v>0</v>
      </c>
      <c r="P538" s="41">
        <f t="shared" si="226"/>
        <v>0</v>
      </c>
      <c r="Q538" s="89"/>
      <c r="R538" s="89">
        <f t="shared" si="212"/>
        <v>0</v>
      </c>
      <c r="S538" s="89">
        <f t="shared" si="213"/>
        <v>0</v>
      </c>
      <c r="T538" s="89">
        <f t="shared" si="214"/>
        <v>0</v>
      </c>
    </row>
    <row r="539" spans="2:21" x14ac:dyDescent="0.25">
      <c r="B539" s="83">
        <v>525</v>
      </c>
      <c r="C539" s="65" t="s">
        <v>23</v>
      </c>
      <c r="D539" s="66" t="s">
        <v>333</v>
      </c>
      <c r="E539" s="67" t="s">
        <v>279</v>
      </c>
      <c r="F539" s="68" t="s">
        <v>329</v>
      </c>
      <c r="G539" s="89"/>
      <c r="H539" s="89"/>
      <c r="I539" s="93"/>
      <c r="J539" s="89"/>
      <c r="K539" s="89"/>
      <c r="L539" s="89"/>
      <c r="M539" s="89">
        <v>0</v>
      </c>
      <c r="N539" s="89"/>
      <c r="O539" s="89">
        <v>0</v>
      </c>
      <c r="P539" s="41">
        <f t="shared" si="226"/>
        <v>0</v>
      </c>
      <c r="Q539" s="89"/>
      <c r="R539" s="89">
        <f t="shared" si="212"/>
        <v>0</v>
      </c>
      <c r="S539" s="89">
        <f t="shared" si="213"/>
        <v>0</v>
      </c>
      <c r="T539" s="89">
        <f t="shared" si="214"/>
        <v>0</v>
      </c>
    </row>
    <row r="540" spans="2:21" hidden="1" x14ac:dyDescent="0.25">
      <c r="B540" s="83">
        <v>526</v>
      </c>
      <c r="C540" s="65" t="s">
        <v>7</v>
      </c>
      <c r="D540" s="66" t="s">
        <v>126</v>
      </c>
      <c r="E540" s="67" t="s">
        <v>279</v>
      </c>
      <c r="F540" s="68" t="s">
        <v>329</v>
      </c>
      <c r="G540" s="89"/>
      <c r="H540" s="89"/>
      <c r="I540" s="93"/>
      <c r="J540" s="89"/>
      <c r="K540" s="89"/>
      <c r="L540" s="89"/>
      <c r="M540" s="89">
        <v>0</v>
      </c>
      <c r="N540" s="89"/>
      <c r="O540" s="89">
        <v>0</v>
      </c>
      <c r="Q540" s="89"/>
      <c r="R540" s="89">
        <f t="shared" si="212"/>
        <v>0</v>
      </c>
      <c r="S540" s="89">
        <f t="shared" si="213"/>
        <v>0</v>
      </c>
      <c r="T540" s="89">
        <f t="shared" si="214"/>
        <v>0</v>
      </c>
    </row>
    <row r="541" spans="2:21" hidden="1" x14ac:dyDescent="0.25">
      <c r="B541" s="83">
        <v>527</v>
      </c>
      <c r="C541" s="59" t="s">
        <v>7</v>
      </c>
      <c r="D541" s="61" t="s">
        <v>8</v>
      </c>
      <c r="E541" s="55" t="s">
        <v>279</v>
      </c>
      <c r="F541" s="57" t="s">
        <v>329</v>
      </c>
      <c r="G541" s="88"/>
      <c r="H541" s="88"/>
      <c r="I541" s="92"/>
      <c r="J541" s="88"/>
      <c r="K541" s="88">
        <v>2225</v>
      </c>
      <c r="L541" s="88"/>
      <c r="M541" s="88">
        <f t="shared" ref="M541" si="228">SUM(K541+L541)</f>
        <v>2225</v>
      </c>
      <c r="N541" s="88"/>
      <c r="O541" s="88">
        <v>2225</v>
      </c>
      <c r="Q541" s="91">
        <v>89</v>
      </c>
      <c r="R541" s="88">
        <f t="shared" si="212"/>
        <v>198025</v>
      </c>
      <c r="S541" s="88">
        <f t="shared" si="213"/>
        <v>0</v>
      </c>
      <c r="T541" s="88">
        <f t="shared" si="214"/>
        <v>198025</v>
      </c>
    </row>
    <row r="542" spans="2:21" x14ac:dyDescent="0.25">
      <c r="B542" s="83">
        <v>528</v>
      </c>
      <c r="C542" s="65" t="s">
        <v>69</v>
      </c>
      <c r="D542" s="66" t="s">
        <v>120</v>
      </c>
      <c r="E542" s="67" t="s">
        <v>279</v>
      </c>
      <c r="F542" s="68" t="s">
        <v>329</v>
      </c>
      <c r="G542" s="89"/>
      <c r="H542" s="89"/>
      <c r="I542" s="93"/>
      <c r="J542" s="89"/>
      <c r="K542" s="89"/>
      <c r="L542" s="89"/>
      <c r="M542" s="89">
        <v>0</v>
      </c>
      <c r="N542" s="89"/>
      <c r="O542" s="89">
        <v>0</v>
      </c>
      <c r="Q542" s="89"/>
      <c r="R542" s="89">
        <f t="shared" si="212"/>
        <v>0</v>
      </c>
      <c r="S542" s="89">
        <f t="shared" si="213"/>
        <v>0</v>
      </c>
      <c r="T542" s="89">
        <f t="shared" si="214"/>
        <v>0</v>
      </c>
    </row>
    <row r="543" spans="2:21" hidden="1" x14ac:dyDescent="0.25">
      <c r="B543" s="83">
        <v>529</v>
      </c>
      <c r="C543" s="65" t="s">
        <v>7</v>
      </c>
      <c r="D543" s="66" t="s">
        <v>334</v>
      </c>
      <c r="E543" s="67" t="s">
        <v>279</v>
      </c>
      <c r="F543" s="68" t="s">
        <v>329</v>
      </c>
      <c r="G543" s="89"/>
      <c r="H543" s="89"/>
      <c r="I543" s="93"/>
      <c r="J543" s="89"/>
      <c r="K543" s="89"/>
      <c r="L543" s="89"/>
      <c r="M543" s="89">
        <v>0</v>
      </c>
      <c r="N543" s="89"/>
      <c r="O543" s="89">
        <v>0</v>
      </c>
      <c r="Q543" s="89"/>
      <c r="R543" s="89">
        <f t="shared" si="212"/>
        <v>0</v>
      </c>
      <c r="S543" s="89">
        <f t="shared" si="213"/>
        <v>0</v>
      </c>
      <c r="T543" s="89">
        <f t="shared" si="214"/>
        <v>0</v>
      </c>
    </row>
    <row r="544" spans="2:21" hidden="1" x14ac:dyDescent="0.25">
      <c r="B544" s="83">
        <v>530</v>
      </c>
      <c r="C544" s="65" t="s">
        <v>7</v>
      </c>
      <c r="D544" s="66" t="s">
        <v>11</v>
      </c>
      <c r="E544" s="67" t="s">
        <v>279</v>
      </c>
      <c r="F544" s="68" t="s">
        <v>329</v>
      </c>
      <c r="G544" s="89"/>
      <c r="H544" s="89"/>
      <c r="I544" s="93"/>
      <c r="J544" s="89"/>
      <c r="K544" s="89"/>
      <c r="L544" s="89"/>
      <c r="M544" s="89">
        <v>0</v>
      </c>
      <c r="N544" s="89"/>
      <c r="O544" s="89">
        <v>0</v>
      </c>
      <c r="Q544" s="89"/>
      <c r="R544" s="89">
        <f t="shared" si="212"/>
        <v>0</v>
      </c>
      <c r="S544" s="89">
        <f t="shared" si="213"/>
        <v>0</v>
      </c>
      <c r="T544" s="89">
        <f t="shared" si="214"/>
        <v>0</v>
      </c>
    </row>
    <row r="545" spans="2:21" x14ac:dyDescent="0.25">
      <c r="B545" s="83">
        <v>531</v>
      </c>
      <c r="C545" s="59" t="s">
        <v>23</v>
      </c>
      <c r="D545" s="61" t="s">
        <v>138</v>
      </c>
      <c r="E545" s="55" t="s">
        <v>279</v>
      </c>
      <c r="F545" s="57" t="s">
        <v>329</v>
      </c>
      <c r="G545" s="88"/>
      <c r="H545" s="88"/>
      <c r="I545" s="92"/>
      <c r="J545" s="88"/>
      <c r="K545" s="88">
        <f>2075+2075</f>
        <v>4150</v>
      </c>
      <c r="L545" s="88"/>
      <c r="M545" s="88">
        <f t="shared" ref="M545" si="229">SUM(K545+L545)</f>
        <v>4150</v>
      </c>
      <c r="N545" s="88"/>
      <c r="O545" s="88">
        <v>2075</v>
      </c>
      <c r="P545" s="41">
        <f>M545-N545</f>
        <v>4150</v>
      </c>
      <c r="Q545" s="91">
        <v>83</v>
      </c>
      <c r="R545" s="88">
        <f t="shared" si="212"/>
        <v>344450</v>
      </c>
      <c r="S545" s="88">
        <f t="shared" si="213"/>
        <v>0</v>
      </c>
      <c r="T545" s="88">
        <f t="shared" si="214"/>
        <v>172225</v>
      </c>
      <c r="U545" s="54" t="s">
        <v>727</v>
      </c>
    </row>
    <row r="546" spans="2:21" hidden="1" x14ac:dyDescent="0.25">
      <c r="B546" s="83">
        <v>532</v>
      </c>
      <c r="C546" s="65" t="s">
        <v>7</v>
      </c>
      <c r="D546" s="66" t="s">
        <v>45</v>
      </c>
      <c r="E546" s="67" t="s">
        <v>279</v>
      </c>
      <c r="F546" s="68" t="s">
        <v>329</v>
      </c>
      <c r="G546" s="89"/>
      <c r="H546" s="89"/>
      <c r="I546" s="93"/>
      <c r="J546" s="89"/>
      <c r="K546" s="89"/>
      <c r="L546" s="89"/>
      <c r="M546" s="89">
        <v>0</v>
      </c>
      <c r="N546" s="89"/>
      <c r="O546" s="89">
        <v>0</v>
      </c>
      <c r="Q546" s="89"/>
      <c r="R546" s="89">
        <f t="shared" si="212"/>
        <v>0</v>
      </c>
      <c r="S546" s="89">
        <f t="shared" si="213"/>
        <v>0</v>
      </c>
      <c r="T546" s="89">
        <f t="shared" si="214"/>
        <v>0</v>
      </c>
    </row>
    <row r="547" spans="2:21" hidden="1" x14ac:dyDescent="0.25">
      <c r="B547" s="83">
        <v>533</v>
      </c>
      <c r="C547" s="59" t="s">
        <v>7</v>
      </c>
      <c r="D547" s="61" t="s">
        <v>260</v>
      </c>
      <c r="E547" s="55" t="s">
        <v>279</v>
      </c>
      <c r="F547" s="57" t="s">
        <v>329</v>
      </c>
      <c r="G547" s="88"/>
      <c r="H547" s="88"/>
      <c r="I547" s="92"/>
      <c r="J547" s="88"/>
      <c r="K547" s="88"/>
      <c r="L547" s="88"/>
      <c r="M547" s="88">
        <f t="shared" ref="M547:M548" si="230">SUM(K547+L547)</f>
        <v>0</v>
      </c>
      <c r="N547" s="88"/>
      <c r="O547" s="88">
        <v>0</v>
      </c>
      <c r="Q547" s="91">
        <v>75</v>
      </c>
      <c r="R547" s="88">
        <f t="shared" si="212"/>
        <v>0</v>
      </c>
      <c r="S547" s="88">
        <f t="shared" si="213"/>
        <v>0</v>
      </c>
      <c r="T547" s="88">
        <f t="shared" si="214"/>
        <v>0</v>
      </c>
    </row>
    <row r="548" spans="2:21" hidden="1" x14ac:dyDescent="0.25">
      <c r="B548" s="83">
        <v>534</v>
      </c>
      <c r="C548" s="59" t="s">
        <v>7</v>
      </c>
      <c r="D548" s="63" t="s">
        <v>38</v>
      </c>
      <c r="E548" s="55" t="s">
        <v>279</v>
      </c>
      <c r="F548" s="57" t="s">
        <v>329</v>
      </c>
      <c r="G548" s="88"/>
      <c r="H548" s="88"/>
      <c r="I548" s="92"/>
      <c r="J548" s="88"/>
      <c r="K548" s="88"/>
      <c r="L548" s="88"/>
      <c r="M548" s="88">
        <f t="shared" si="230"/>
        <v>0</v>
      </c>
      <c r="N548" s="88"/>
      <c r="O548" s="88">
        <v>0</v>
      </c>
      <c r="Q548" s="91">
        <v>86</v>
      </c>
      <c r="R548" s="88">
        <f t="shared" si="212"/>
        <v>0</v>
      </c>
      <c r="S548" s="88">
        <f t="shared" si="213"/>
        <v>0</v>
      </c>
      <c r="T548" s="88">
        <f t="shared" si="214"/>
        <v>0</v>
      </c>
    </row>
    <row r="549" spans="2:21" hidden="1" x14ac:dyDescent="0.25">
      <c r="B549" s="83">
        <v>535</v>
      </c>
      <c r="C549" s="65" t="s">
        <v>17</v>
      </c>
      <c r="D549" s="66" t="s">
        <v>335</v>
      </c>
      <c r="E549" s="67" t="s">
        <v>279</v>
      </c>
      <c r="F549" s="68" t="s">
        <v>329</v>
      </c>
      <c r="G549" s="89"/>
      <c r="H549" s="89"/>
      <c r="I549" s="93"/>
      <c r="J549" s="89"/>
      <c r="K549" s="89"/>
      <c r="L549" s="89"/>
      <c r="M549" s="89">
        <v>0</v>
      </c>
      <c r="N549" s="89"/>
      <c r="O549" s="89">
        <v>0</v>
      </c>
      <c r="Q549" s="89"/>
      <c r="R549" s="89">
        <f t="shared" si="212"/>
        <v>0</v>
      </c>
      <c r="S549" s="89">
        <f t="shared" si="213"/>
        <v>0</v>
      </c>
      <c r="T549" s="89">
        <f t="shared" si="214"/>
        <v>0</v>
      </c>
    </row>
    <row r="550" spans="2:21" x14ac:dyDescent="0.25">
      <c r="B550" s="83">
        <v>536</v>
      </c>
      <c r="C550" s="59" t="s">
        <v>23</v>
      </c>
      <c r="D550" s="63" t="s">
        <v>113</v>
      </c>
      <c r="E550" s="55" t="s">
        <v>279</v>
      </c>
      <c r="F550" s="57" t="s">
        <v>329</v>
      </c>
      <c r="G550" s="88"/>
      <c r="H550" s="88"/>
      <c r="I550" s="92"/>
      <c r="J550" s="88"/>
      <c r="K550" s="88"/>
      <c r="L550" s="88"/>
      <c r="M550" s="88">
        <f t="shared" ref="M550" si="231">SUM(K550+L550)</f>
        <v>0</v>
      </c>
      <c r="N550" s="88"/>
      <c r="O550" s="88">
        <v>0</v>
      </c>
      <c r="P550" s="41">
        <f t="shared" ref="P550:P557" si="232">M550-N550</f>
        <v>0</v>
      </c>
      <c r="Q550" s="91">
        <v>78</v>
      </c>
      <c r="R550" s="88">
        <f t="shared" si="212"/>
        <v>0</v>
      </c>
      <c r="S550" s="88">
        <f t="shared" si="213"/>
        <v>0</v>
      </c>
      <c r="T550" s="88">
        <f t="shared" si="214"/>
        <v>0</v>
      </c>
      <c r="U550" s="54" t="s">
        <v>727</v>
      </c>
    </row>
    <row r="551" spans="2:21" x14ac:dyDescent="0.25">
      <c r="B551" s="83">
        <v>537</v>
      </c>
      <c r="C551" s="65" t="s">
        <v>23</v>
      </c>
      <c r="D551" s="66" t="s">
        <v>158</v>
      </c>
      <c r="E551" s="67" t="s">
        <v>279</v>
      </c>
      <c r="F551" s="68" t="s">
        <v>329</v>
      </c>
      <c r="G551" s="89"/>
      <c r="H551" s="89"/>
      <c r="I551" s="93"/>
      <c r="J551" s="89"/>
      <c r="K551" s="89"/>
      <c r="L551" s="89"/>
      <c r="M551" s="89">
        <v>0</v>
      </c>
      <c r="N551" s="89"/>
      <c r="O551" s="89">
        <v>0</v>
      </c>
      <c r="P551" s="41">
        <f t="shared" si="232"/>
        <v>0</v>
      </c>
      <c r="Q551" s="89"/>
      <c r="R551" s="89">
        <f t="shared" si="212"/>
        <v>0</v>
      </c>
      <c r="S551" s="89">
        <f t="shared" si="213"/>
        <v>0</v>
      </c>
      <c r="T551" s="89">
        <f t="shared" si="214"/>
        <v>0</v>
      </c>
    </row>
    <row r="552" spans="2:21" x14ac:dyDescent="0.25">
      <c r="B552" s="83">
        <v>538</v>
      </c>
      <c r="C552" s="65" t="s">
        <v>23</v>
      </c>
      <c r="D552" s="66" t="s">
        <v>223</v>
      </c>
      <c r="E552" s="67" t="s">
        <v>279</v>
      </c>
      <c r="F552" s="68" t="s">
        <v>329</v>
      </c>
      <c r="G552" s="89"/>
      <c r="H552" s="89"/>
      <c r="I552" s="93"/>
      <c r="J552" s="89"/>
      <c r="K552" s="89"/>
      <c r="L552" s="89"/>
      <c r="M552" s="89">
        <v>0</v>
      </c>
      <c r="N552" s="89"/>
      <c r="O552" s="89">
        <v>0</v>
      </c>
      <c r="P552" s="41">
        <f t="shared" si="232"/>
        <v>0</v>
      </c>
      <c r="Q552" s="89"/>
      <c r="R552" s="89">
        <f t="shared" si="212"/>
        <v>0</v>
      </c>
      <c r="S552" s="89">
        <f t="shared" si="213"/>
        <v>0</v>
      </c>
      <c r="T552" s="89">
        <f t="shared" si="214"/>
        <v>0</v>
      </c>
    </row>
    <row r="553" spans="2:21" x14ac:dyDescent="0.25">
      <c r="B553" s="83">
        <v>539</v>
      </c>
      <c r="C553" s="65" t="s">
        <v>23</v>
      </c>
      <c r="D553" s="66" t="s">
        <v>114</v>
      </c>
      <c r="E553" s="67" t="s">
        <v>279</v>
      </c>
      <c r="F553" s="68" t="s">
        <v>329</v>
      </c>
      <c r="G553" s="89"/>
      <c r="H553" s="89"/>
      <c r="I553" s="93"/>
      <c r="J553" s="89"/>
      <c r="K553" s="89"/>
      <c r="L553" s="89"/>
      <c r="M553" s="89">
        <v>0</v>
      </c>
      <c r="N553" s="89"/>
      <c r="O553" s="89">
        <v>0</v>
      </c>
      <c r="P553" s="41">
        <f t="shared" si="232"/>
        <v>0</v>
      </c>
      <c r="Q553" s="89"/>
      <c r="R553" s="89">
        <f t="shared" si="212"/>
        <v>0</v>
      </c>
      <c r="S553" s="89">
        <f t="shared" si="213"/>
        <v>0</v>
      </c>
      <c r="T553" s="89">
        <f t="shared" si="214"/>
        <v>0</v>
      </c>
    </row>
    <row r="554" spans="2:21" x14ac:dyDescent="0.25">
      <c r="B554" s="83">
        <v>540</v>
      </c>
      <c r="C554" s="65" t="s">
        <v>23</v>
      </c>
      <c r="D554" s="66" t="s">
        <v>336</v>
      </c>
      <c r="E554" s="67" t="s">
        <v>279</v>
      </c>
      <c r="F554" s="68" t="s">
        <v>329</v>
      </c>
      <c r="G554" s="89"/>
      <c r="H554" s="89"/>
      <c r="I554" s="93"/>
      <c r="J554" s="89"/>
      <c r="K554" s="89"/>
      <c r="L554" s="89"/>
      <c r="M554" s="89">
        <v>0</v>
      </c>
      <c r="N554" s="89"/>
      <c r="O554" s="89">
        <v>0</v>
      </c>
      <c r="P554" s="41">
        <f t="shared" si="232"/>
        <v>0</v>
      </c>
      <c r="Q554" s="89"/>
      <c r="R554" s="89">
        <f t="shared" si="212"/>
        <v>0</v>
      </c>
      <c r="S554" s="89">
        <f t="shared" si="213"/>
        <v>0</v>
      </c>
      <c r="T554" s="89">
        <f t="shared" si="214"/>
        <v>0</v>
      </c>
    </row>
    <row r="555" spans="2:21" x14ac:dyDescent="0.25">
      <c r="B555" s="83">
        <v>541</v>
      </c>
      <c r="C555" s="59" t="s">
        <v>23</v>
      </c>
      <c r="D555" s="61" t="s">
        <v>337</v>
      </c>
      <c r="E555" s="55" t="s">
        <v>279</v>
      </c>
      <c r="F555" s="57" t="s">
        <v>329</v>
      </c>
      <c r="G555" s="88"/>
      <c r="H555" s="88"/>
      <c r="I555" s="92"/>
      <c r="J555" s="88"/>
      <c r="K555" s="88">
        <v>2050</v>
      </c>
      <c r="L555" s="88"/>
      <c r="M555" s="88">
        <f t="shared" ref="M555:M561" si="233">SUM(K555+L555)</f>
        <v>2050</v>
      </c>
      <c r="N555" s="88"/>
      <c r="O555" s="88">
        <v>0</v>
      </c>
      <c r="P555" s="41">
        <f t="shared" si="232"/>
        <v>2050</v>
      </c>
      <c r="Q555" s="88">
        <v>82</v>
      </c>
      <c r="R555" s="88">
        <f t="shared" si="212"/>
        <v>168100</v>
      </c>
      <c r="S555" s="88">
        <f t="shared" si="213"/>
        <v>0</v>
      </c>
      <c r="T555" s="88">
        <f t="shared" si="214"/>
        <v>0</v>
      </c>
      <c r="U555" s="54" t="s">
        <v>727</v>
      </c>
    </row>
    <row r="556" spans="2:21" x14ac:dyDescent="0.25">
      <c r="B556" s="83">
        <v>542</v>
      </c>
      <c r="C556" s="59" t="s">
        <v>23</v>
      </c>
      <c r="D556" s="63" t="s">
        <v>51</v>
      </c>
      <c r="E556" s="55" t="s">
        <v>279</v>
      </c>
      <c r="F556" s="57" t="s">
        <v>329</v>
      </c>
      <c r="G556" s="88"/>
      <c r="H556" s="88"/>
      <c r="I556" s="92"/>
      <c r="J556" s="88"/>
      <c r="K556" s="88"/>
      <c r="L556" s="88"/>
      <c r="M556" s="88">
        <f t="shared" si="233"/>
        <v>0</v>
      </c>
      <c r="N556" s="88"/>
      <c r="O556" s="88">
        <v>0</v>
      </c>
      <c r="P556" s="41">
        <f t="shared" si="232"/>
        <v>0</v>
      </c>
      <c r="Q556" s="88">
        <v>77</v>
      </c>
      <c r="R556" s="88">
        <f t="shared" si="212"/>
        <v>0</v>
      </c>
      <c r="S556" s="88">
        <f t="shared" si="213"/>
        <v>0</v>
      </c>
      <c r="T556" s="88">
        <f t="shared" si="214"/>
        <v>0</v>
      </c>
      <c r="U556" s="54" t="s">
        <v>727</v>
      </c>
    </row>
    <row r="557" spans="2:21" x14ac:dyDescent="0.25">
      <c r="B557" s="83">
        <v>543</v>
      </c>
      <c r="C557" s="59" t="s">
        <v>23</v>
      </c>
      <c r="D557" s="63" t="s">
        <v>262</v>
      </c>
      <c r="E557" s="55" t="s">
        <v>279</v>
      </c>
      <c r="F557" s="57" t="s">
        <v>329</v>
      </c>
      <c r="G557" s="88"/>
      <c r="H557" s="88"/>
      <c r="I557" s="92"/>
      <c r="J557" s="88"/>
      <c r="K557" s="88"/>
      <c r="L557" s="88"/>
      <c r="M557" s="88">
        <f t="shared" si="233"/>
        <v>0</v>
      </c>
      <c r="N557" s="88"/>
      <c r="O557" s="88">
        <v>0</v>
      </c>
      <c r="P557" s="41">
        <f t="shared" si="232"/>
        <v>0</v>
      </c>
      <c r="Q557" s="88">
        <v>78</v>
      </c>
      <c r="R557" s="88">
        <f t="shared" si="212"/>
        <v>0</v>
      </c>
      <c r="S557" s="88">
        <f t="shared" si="213"/>
        <v>0</v>
      </c>
      <c r="T557" s="88">
        <f t="shared" si="214"/>
        <v>0</v>
      </c>
      <c r="U557" s="54" t="s">
        <v>727</v>
      </c>
    </row>
    <row r="558" spans="2:21" hidden="1" x14ac:dyDescent="0.25">
      <c r="B558" s="83">
        <v>544</v>
      </c>
      <c r="C558" s="59" t="s">
        <v>7</v>
      </c>
      <c r="D558" s="61" t="s">
        <v>90</v>
      </c>
      <c r="E558" s="55" t="s">
        <v>279</v>
      </c>
      <c r="F558" s="57" t="s">
        <v>329</v>
      </c>
      <c r="G558" s="88"/>
      <c r="H558" s="88"/>
      <c r="I558" s="92"/>
      <c r="J558" s="88"/>
      <c r="K558" s="88">
        <v>2025</v>
      </c>
      <c r="L558" s="88"/>
      <c r="M558" s="88">
        <f t="shared" si="233"/>
        <v>2025</v>
      </c>
      <c r="N558" s="88"/>
      <c r="O558" s="88">
        <v>2025</v>
      </c>
      <c r="Q558" s="88">
        <v>81</v>
      </c>
      <c r="R558" s="88">
        <f t="shared" si="212"/>
        <v>164025</v>
      </c>
      <c r="S558" s="88">
        <f t="shared" si="213"/>
        <v>0</v>
      </c>
      <c r="T558" s="88">
        <f t="shared" si="214"/>
        <v>164025</v>
      </c>
    </row>
    <row r="559" spans="2:21" x14ac:dyDescent="0.25">
      <c r="B559" s="83">
        <v>545</v>
      </c>
      <c r="C559" s="65" t="s">
        <v>23</v>
      </c>
      <c r="D559" s="66" t="s">
        <v>150</v>
      </c>
      <c r="E559" s="67" t="s">
        <v>279</v>
      </c>
      <c r="F559" s="68" t="s">
        <v>329</v>
      </c>
      <c r="G559" s="89"/>
      <c r="H559" s="89"/>
      <c r="I559" s="93"/>
      <c r="J559" s="89"/>
      <c r="K559" s="89"/>
      <c r="L559" s="89"/>
      <c r="M559" s="89">
        <v>0</v>
      </c>
      <c r="N559" s="89"/>
      <c r="O559" s="89">
        <v>0</v>
      </c>
      <c r="P559" s="41">
        <f t="shared" ref="P559:P560" si="234">M559-N559</f>
        <v>0</v>
      </c>
      <c r="Q559" s="89"/>
      <c r="R559" s="89">
        <f t="shared" si="212"/>
        <v>0</v>
      </c>
      <c r="S559" s="89">
        <f t="shared" si="213"/>
        <v>0</v>
      </c>
      <c r="T559" s="89">
        <f t="shared" si="214"/>
        <v>0</v>
      </c>
    </row>
    <row r="560" spans="2:21" x14ac:dyDescent="0.25">
      <c r="B560" s="83">
        <v>546</v>
      </c>
      <c r="C560" s="65" t="s">
        <v>23</v>
      </c>
      <c r="D560" s="80" t="s">
        <v>263</v>
      </c>
      <c r="E560" s="81" t="s">
        <v>279</v>
      </c>
      <c r="F560" s="82" t="s">
        <v>329</v>
      </c>
      <c r="G560" s="91"/>
      <c r="H560" s="91"/>
      <c r="I560" s="94"/>
      <c r="J560" s="91"/>
      <c r="K560" s="91">
        <v>2050</v>
      </c>
      <c r="L560" s="91"/>
      <c r="M560" s="88">
        <f t="shared" si="233"/>
        <v>2050</v>
      </c>
      <c r="N560" s="91"/>
      <c r="O560" s="91">
        <v>0</v>
      </c>
      <c r="P560" s="41">
        <f t="shared" si="234"/>
        <v>2050</v>
      </c>
      <c r="Q560" s="91">
        <v>83</v>
      </c>
      <c r="R560" s="91">
        <f t="shared" si="212"/>
        <v>170150</v>
      </c>
      <c r="S560" s="91">
        <f t="shared" si="213"/>
        <v>0</v>
      </c>
      <c r="T560" s="88">
        <f t="shared" si="214"/>
        <v>0</v>
      </c>
    </row>
    <row r="561" spans="2:21" hidden="1" x14ac:dyDescent="0.25">
      <c r="B561" s="83">
        <v>547</v>
      </c>
      <c r="C561" s="59" t="s">
        <v>7</v>
      </c>
      <c r="D561" s="61" t="s">
        <v>338</v>
      </c>
      <c r="E561" s="55" t="s">
        <v>279</v>
      </c>
      <c r="F561" s="57" t="s">
        <v>329</v>
      </c>
      <c r="G561" s="88"/>
      <c r="H561" s="88"/>
      <c r="I561" s="92"/>
      <c r="J561" s="88"/>
      <c r="K561" s="88"/>
      <c r="L561" s="88"/>
      <c r="M561" s="88">
        <f t="shared" si="233"/>
        <v>0</v>
      </c>
      <c r="N561" s="88"/>
      <c r="O561" s="88">
        <v>0</v>
      </c>
      <c r="Q561" s="91">
        <v>75</v>
      </c>
      <c r="R561" s="88">
        <f t="shared" si="212"/>
        <v>0</v>
      </c>
      <c r="S561" s="88">
        <f t="shared" si="213"/>
        <v>0</v>
      </c>
      <c r="T561" s="88">
        <f t="shared" si="214"/>
        <v>0</v>
      </c>
    </row>
    <row r="562" spans="2:21" x14ac:dyDescent="0.25">
      <c r="B562" s="83">
        <v>548</v>
      </c>
      <c r="C562" s="65" t="s">
        <v>23</v>
      </c>
      <c r="D562" s="66" t="s">
        <v>339</v>
      </c>
      <c r="E562" s="67" t="s">
        <v>279</v>
      </c>
      <c r="F562" s="68" t="s">
        <v>329</v>
      </c>
      <c r="G562" s="89"/>
      <c r="H562" s="89"/>
      <c r="I562" s="93"/>
      <c r="J562" s="89"/>
      <c r="K562" s="89"/>
      <c r="L562" s="89"/>
      <c r="M562" s="89">
        <v>0</v>
      </c>
      <c r="N562" s="89"/>
      <c r="O562" s="89">
        <v>0</v>
      </c>
      <c r="P562" s="41">
        <f>M562-N562</f>
        <v>0</v>
      </c>
      <c r="Q562" s="89"/>
      <c r="R562" s="89">
        <f t="shared" si="212"/>
        <v>0</v>
      </c>
      <c r="S562" s="89">
        <f t="shared" si="213"/>
        <v>0</v>
      </c>
      <c r="T562" s="89">
        <f t="shared" si="214"/>
        <v>0</v>
      </c>
    </row>
    <row r="563" spans="2:21" hidden="1" x14ac:dyDescent="0.25">
      <c r="B563" s="83">
        <v>549</v>
      </c>
      <c r="C563" s="65" t="s">
        <v>7</v>
      </c>
      <c r="D563" s="66" t="s">
        <v>264</v>
      </c>
      <c r="E563" s="67" t="s">
        <v>279</v>
      </c>
      <c r="F563" s="68" t="s">
        <v>329</v>
      </c>
      <c r="G563" s="89"/>
      <c r="H563" s="89"/>
      <c r="I563" s="93"/>
      <c r="J563" s="89"/>
      <c r="K563" s="89"/>
      <c r="L563" s="89"/>
      <c r="M563" s="89">
        <v>0</v>
      </c>
      <c r="N563" s="89"/>
      <c r="O563" s="89">
        <v>0</v>
      </c>
      <c r="Q563" s="89"/>
      <c r="R563" s="89">
        <f t="shared" si="212"/>
        <v>0</v>
      </c>
      <c r="S563" s="89">
        <f t="shared" si="213"/>
        <v>0</v>
      </c>
      <c r="T563" s="89">
        <f t="shared" si="214"/>
        <v>0</v>
      </c>
    </row>
    <row r="564" spans="2:21" hidden="1" x14ac:dyDescent="0.25">
      <c r="B564" s="83">
        <v>550</v>
      </c>
      <c r="C564" s="65" t="s">
        <v>7</v>
      </c>
      <c r="D564" s="66" t="s">
        <v>166</v>
      </c>
      <c r="E564" s="67" t="s">
        <v>279</v>
      </c>
      <c r="F564" s="68" t="s">
        <v>329</v>
      </c>
      <c r="G564" s="89"/>
      <c r="H564" s="89"/>
      <c r="I564" s="93"/>
      <c r="J564" s="89"/>
      <c r="K564" s="89"/>
      <c r="L564" s="89"/>
      <c r="M564" s="89">
        <v>0</v>
      </c>
      <c r="N564" s="89"/>
      <c r="O564" s="89">
        <v>0</v>
      </c>
      <c r="Q564" s="89"/>
      <c r="R564" s="89">
        <f t="shared" si="212"/>
        <v>0</v>
      </c>
      <c r="S564" s="89">
        <f t="shared" si="213"/>
        <v>0</v>
      </c>
      <c r="T564" s="89">
        <f t="shared" si="214"/>
        <v>0</v>
      </c>
    </row>
    <row r="565" spans="2:21" hidden="1" x14ac:dyDescent="0.25">
      <c r="B565" s="83">
        <v>551</v>
      </c>
      <c r="C565" s="59" t="s">
        <v>17</v>
      </c>
      <c r="D565" s="61" t="s">
        <v>340</v>
      </c>
      <c r="E565" s="55" t="s">
        <v>279</v>
      </c>
      <c r="F565" s="57" t="s">
        <v>329</v>
      </c>
      <c r="G565" s="88"/>
      <c r="H565" s="88"/>
      <c r="I565" s="92"/>
      <c r="J565" s="88"/>
      <c r="K565" s="88"/>
      <c r="L565" s="88"/>
      <c r="M565" s="88">
        <f t="shared" ref="M565" si="235">SUM(K565+L565)</f>
        <v>0</v>
      </c>
      <c r="N565" s="88"/>
      <c r="O565" s="88">
        <v>0</v>
      </c>
      <c r="Q565" s="91">
        <v>75</v>
      </c>
      <c r="R565" s="88">
        <f t="shared" si="212"/>
        <v>0</v>
      </c>
      <c r="S565" s="88">
        <f t="shared" si="213"/>
        <v>0</v>
      </c>
      <c r="T565" s="88">
        <f t="shared" si="214"/>
        <v>0</v>
      </c>
    </row>
    <row r="566" spans="2:21" hidden="1" x14ac:dyDescent="0.25">
      <c r="B566" s="83">
        <v>552</v>
      </c>
      <c r="C566" s="65" t="s">
        <v>7</v>
      </c>
      <c r="D566" s="73" t="s">
        <v>341</v>
      </c>
      <c r="E566" s="67" t="s">
        <v>279</v>
      </c>
      <c r="F566" s="68" t="s">
        <v>329</v>
      </c>
      <c r="G566" s="89"/>
      <c r="H566" s="89"/>
      <c r="I566" s="93"/>
      <c r="J566" s="89"/>
      <c r="K566" s="89"/>
      <c r="L566" s="89"/>
      <c r="M566" s="89">
        <v>0</v>
      </c>
      <c r="N566" s="89"/>
      <c r="O566" s="89">
        <v>0</v>
      </c>
      <c r="Q566" s="89"/>
      <c r="R566" s="89">
        <f t="shared" ref="R566:R629" si="236">M566*Q566</f>
        <v>0</v>
      </c>
      <c r="S566" s="89">
        <f t="shared" ref="S566:S629" si="237">N566*Q566</f>
        <v>0</v>
      </c>
      <c r="T566" s="89">
        <f t="shared" ref="T566:T629" si="238">O566*Q566</f>
        <v>0</v>
      </c>
    </row>
    <row r="567" spans="2:21" x14ac:dyDescent="0.25">
      <c r="B567" s="83">
        <v>553</v>
      </c>
      <c r="C567" s="59" t="s">
        <v>23</v>
      </c>
      <c r="D567" s="61" t="s">
        <v>99</v>
      </c>
      <c r="E567" s="55" t="s">
        <v>279</v>
      </c>
      <c r="F567" s="57" t="s">
        <v>329</v>
      </c>
      <c r="G567" s="88"/>
      <c r="H567" s="88"/>
      <c r="I567" s="92"/>
      <c r="J567" s="88"/>
      <c r="K567" s="88"/>
      <c r="L567" s="88"/>
      <c r="M567" s="88">
        <f t="shared" ref="M567:M571" si="239">SUM(K567+L567)</f>
        <v>0</v>
      </c>
      <c r="N567" s="88"/>
      <c r="O567" s="88">
        <v>0</v>
      </c>
      <c r="P567" s="41">
        <f>M567-N567</f>
        <v>0</v>
      </c>
      <c r="Q567" s="88">
        <v>75</v>
      </c>
      <c r="R567" s="88">
        <f t="shared" si="236"/>
        <v>0</v>
      </c>
      <c r="S567" s="88">
        <f t="shared" si="237"/>
        <v>0</v>
      </c>
      <c r="T567" s="88">
        <f t="shared" si="238"/>
        <v>0</v>
      </c>
      <c r="U567" s="54" t="s">
        <v>728</v>
      </c>
    </row>
    <row r="568" spans="2:21" hidden="1" x14ac:dyDescent="0.25">
      <c r="B568" s="83">
        <v>554</v>
      </c>
      <c r="C568" s="59" t="s">
        <v>7</v>
      </c>
      <c r="D568" s="61" t="s">
        <v>342</v>
      </c>
      <c r="E568" s="55" t="s">
        <v>279</v>
      </c>
      <c r="F568" s="57" t="s">
        <v>329</v>
      </c>
      <c r="G568" s="88"/>
      <c r="H568" s="88"/>
      <c r="I568" s="92"/>
      <c r="J568" s="88"/>
      <c r="K568" s="88">
        <v>26325</v>
      </c>
      <c r="L568" s="88"/>
      <c r="M568" s="88">
        <f t="shared" si="239"/>
        <v>26325</v>
      </c>
      <c r="N568" s="88"/>
      <c r="O568" s="88">
        <v>20250</v>
      </c>
      <c r="Q568" s="88">
        <v>81</v>
      </c>
      <c r="R568" s="88">
        <f t="shared" si="236"/>
        <v>2132325</v>
      </c>
      <c r="S568" s="88">
        <f t="shared" si="237"/>
        <v>0</v>
      </c>
      <c r="T568" s="88">
        <f t="shared" si="238"/>
        <v>1640250</v>
      </c>
    </row>
    <row r="569" spans="2:21" hidden="1" x14ac:dyDescent="0.25">
      <c r="B569" s="83">
        <v>555</v>
      </c>
      <c r="C569" s="59" t="s">
        <v>7</v>
      </c>
      <c r="D569" s="63" t="s">
        <v>343</v>
      </c>
      <c r="E569" s="55" t="s">
        <v>279</v>
      </c>
      <c r="F569" s="57" t="s">
        <v>329</v>
      </c>
      <c r="G569" s="88"/>
      <c r="H569" s="88"/>
      <c r="I569" s="92"/>
      <c r="J569" s="88"/>
      <c r="K569" s="88"/>
      <c r="L569" s="88"/>
      <c r="M569" s="88">
        <f t="shared" si="239"/>
        <v>0</v>
      </c>
      <c r="N569" s="88"/>
      <c r="O569" s="88">
        <v>0</v>
      </c>
      <c r="Q569" s="88">
        <v>79</v>
      </c>
      <c r="R569" s="88">
        <f t="shared" si="236"/>
        <v>0</v>
      </c>
      <c r="S569" s="88">
        <f t="shared" si="237"/>
        <v>0</v>
      </c>
      <c r="T569" s="88">
        <f t="shared" si="238"/>
        <v>0</v>
      </c>
    </row>
    <row r="570" spans="2:21" x14ac:dyDescent="0.25">
      <c r="B570" s="83">
        <v>556</v>
      </c>
      <c r="C570" s="59" t="s">
        <v>23</v>
      </c>
      <c r="D570" s="61" t="s">
        <v>227</v>
      </c>
      <c r="E570" s="55" t="s">
        <v>279</v>
      </c>
      <c r="F570" s="57" t="s">
        <v>329</v>
      </c>
      <c r="G570" s="88"/>
      <c r="H570" s="88"/>
      <c r="I570" s="92"/>
      <c r="J570" s="88"/>
      <c r="K570" s="88"/>
      <c r="L570" s="88"/>
      <c r="M570" s="88">
        <f t="shared" si="239"/>
        <v>0</v>
      </c>
      <c r="N570" s="88"/>
      <c r="O570" s="88">
        <v>33600</v>
      </c>
      <c r="P570" s="41">
        <f>M570-N570</f>
        <v>0</v>
      </c>
      <c r="Q570" s="88">
        <v>67.2</v>
      </c>
      <c r="R570" s="88">
        <f t="shared" si="236"/>
        <v>0</v>
      </c>
      <c r="S570" s="88">
        <f t="shared" si="237"/>
        <v>0</v>
      </c>
      <c r="T570" s="88">
        <f t="shared" si="238"/>
        <v>2257920</v>
      </c>
      <c r="U570" s="54" t="s">
        <v>727</v>
      </c>
    </row>
    <row r="571" spans="2:21" hidden="1" x14ac:dyDescent="0.25">
      <c r="B571" s="83">
        <v>557</v>
      </c>
      <c r="C571" s="59" t="s">
        <v>17</v>
      </c>
      <c r="D571" s="61" t="s">
        <v>159</v>
      </c>
      <c r="E571" s="55" t="s">
        <v>279</v>
      </c>
      <c r="F571" s="57" t="s">
        <v>329</v>
      </c>
      <c r="G571" s="88"/>
      <c r="H571" s="88"/>
      <c r="I571" s="92"/>
      <c r="J571" s="88"/>
      <c r="K571" s="88"/>
      <c r="L571" s="88"/>
      <c r="M571" s="88">
        <f t="shared" si="239"/>
        <v>0</v>
      </c>
      <c r="N571" s="88"/>
      <c r="O571" s="88">
        <v>0</v>
      </c>
      <c r="Q571" s="88">
        <v>75</v>
      </c>
      <c r="R571" s="88">
        <f t="shared" si="236"/>
        <v>0</v>
      </c>
      <c r="S571" s="88">
        <f t="shared" si="237"/>
        <v>0</v>
      </c>
      <c r="T571" s="88">
        <f t="shared" si="238"/>
        <v>0</v>
      </c>
    </row>
    <row r="572" spans="2:21" hidden="1" x14ac:dyDescent="0.25">
      <c r="B572" s="83">
        <v>558</v>
      </c>
      <c r="C572" s="65" t="s">
        <v>7</v>
      </c>
      <c r="D572" s="66" t="s">
        <v>344</v>
      </c>
      <c r="E572" s="67" t="s">
        <v>279</v>
      </c>
      <c r="F572" s="68" t="s">
        <v>329</v>
      </c>
      <c r="G572" s="89"/>
      <c r="H572" s="89"/>
      <c r="I572" s="93"/>
      <c r="J572" s="89"/>
      <c r="K572" s="89"/>
      <c r="L572" s="89"/>
      <c r="M572" s="89">
        <v>0</v>
      </c>
      <c r="N572" s="89"/>
      <c r="O572" s="89">
        <v>0</v>
      </c>
      <c r="Q572" s="89"/>
      <c r="R572" s="89">
        <f t="shared" si="236"/>
        <v>0</v>
      </c>
      <c r="S572" s="89">
        <f t="shared" si="237"/>
        <v>0</v>
      </c>
      <c r="T572" s="89">
        <f t="shared" si="238"/>
        <v>0</v>
      </c>
    </row>
    <row r="573" spans="2:21" hidden="1" x14ac:dyDescent="0.25">
      <c r="B573" s="83">
        <v>559</v>
      </c>
      <c r="C573" s="59" t="s">
        <v>7</v>
      </c>
      <c r="D573" s="61" t="s">
        <v>211</v>
      </c>
      <c r="E573" s="55" t="s">
        <v>279</v>
      </c>
      <c r="F573" s="57" t="s">
        <v>329</v>
      </c>
      <c r="G573" s="88"/>
      <c r="H573" s="88"/>
      <c r="I573" s="92"/>
      <c r="J573" s="88"/>
      <c r="K573" s="88">
        <v>4100</v>
      </c>
      <c r="L573" s="88"/>
      <c r="M573" s="88">
        <f t="shared" ref="M573:M574" si="240">SUM(K573+L573)</f>
        <v>4100</v>
      </c>
      <c r="N573" s="88"/>
      <c r="O573" s="88">
        <v>6150</v>
      </c>
      <c r="Q573" s="88">
        <v>82</v>
      </c>
      <c r="R573" s="88">
        <f t="shared" si="236"/>
        <v>336200</v>
      </c>
      <c r="S573" s="88">
        <f t="shared" si="237"/>
        <v>0</v>
      </c>
      <c r="T573" s="88">
        <f t="shared" si="238"/>
        <v>504300</v>
      </c>
    </row>
    <row r="574" spans="2:21" hidden="1" x14ac:dyDescent="0.25">
      <c r="B574" s="83">
        <v>560</v>
      </c>
      <c r="C574" s="59" t="s">
        <v>7</v>
      </c>
      <c r="D574" s="61" t="s">
        <v>52</v>
      </c>
      <c r="E574" s="55" t="s">
        <v>279</v>
      </c>
      <c r="F574" s="57" t="s">
        <v>329</v>
      </c>
      <c r="G574" s="88"/>
      <c r="H574" s="88"/>
      <c r="I574" s="92"/>
      <c r="J574" s="88"/>
      <c r="K574" s="88">
        <v>2150</v>
      </c>
      <c r="L574" s="88"/>
      <c r="M574" s="88">
        <f t="shared" si="240"/>
        <v>2150</v>
      </c>
      <c r="N574" s="88"/>
      <c r="O574" s="88">
        <v>2150</v>
      </c>
      <c r="Q574" s="88">
        <v>86</v>
      </c>
      <c r="R574" s="88">
        <f t="shared" si="236"/>
        <v>184900</v>
      </c>
      <c r="S574" s="88">
        <f t="shared" si="237"/>
        <v>0</v>
      </c>
      <c r="T574" s="88">
        <f t="shared" si="238"/>
        <v>184900</v>
      </c>
    </row>
    <row r="575" spans="2:21" x14ac:dyDescent="0.25">
      <c r="B575" s="83">
        <v>561</v>
      </c>
      <c r="C575" s="65" t="s">
        <v>23</v>
      </c>
      <c r="D575" s="66" t="s">
        <v>280</v>
      </c>
      <c r="E575" s="67" t="s">
        <v>279</v>
      </c>
      <c r="F575" s="68" t="s">
        <v>329</v>
      </c>
      <c r="G575" s="89"/>
      <c r="H575" s="89"/>
      <c r="I575" s="93"/>
      <c r="J575" s="89"/>
      <c r="K575" s="89"/>
      <c r="L575" s="89"/>
      <c r="M575" s="89">
        <v>0</v>
      </c>
      <c r="N575" s="89"/>
      <c r="O575" s="89">
        <v>0</v>
      </c>
      <c r="P575" s="41">
        <f>M575-N575</f>
        <v>0</v>
      </c>
      <c r="Q575" s="89"/>
      <c r="R575" s="89">
        <f t="shared" si="236"/>
        <v>0</v>
      </c>
      <c r="S575" s="89">
        <f t="shared" si="237"/>
        <v>0</v>
      </c>
      <c r="T575" s="89">
        <f t="shared" si="238"/>
        <v>0</v>
      </c>
    </row>
    <row r="576" spans="2:21" hidden="1" x14ac:dyDescent="0.25">
      <c r="B576" s="83">
        <v>562</v>
      </c>
      <c r="C576" s="59" t="s">
        <v>7</v>
      </c>
      <c r="D576" s="61" t="s">
        <v>132</v>
      </c>
      <c r="E576" s="55" t="s">
        <v>279</v>
      </c>
      <c r="F576" s="57" t="s">
        <v>329</v>
      </c>
      <c r="G576" s="88"/>
      <c r="H576" s="88"/>
      <c r="I576" s="92"/>
      <c r="J576" s="88"/>
      <c r="K576" s="88">
        <v>2125</v>
      </c>
      <c r="L576" s="88"/>
      <c r="M576" s="88">
        <f t="shared" ref="M576:M579" si="241">SUM(K576+L576)</f>
        <v>2125</v>
      </c>
      <c r="N576" s="88"/>
      <c r="O576" s="88">
        <v>2125</v>
      </c>
      <c r="Q576" s="88">
        <v>85</v>
      </c>
      <c r="R576" s="88">
        <f t="shared" si="236"/>
        <v>180625</v>
      </c>
      <c r="S576" s="88">
        <f t="shared" si="237"/>
        <v>0</v>
      </c>
      <c r="T576" s="88">
        <f t="shared" si="238"/>
        <v>180625</v>
      </c>
    </row>
    <row r="577" spans="2:21" hidden="1" x14ac:dyDescent="0.25">
      <c r="B577" s="83">
        <v>563</v>
      </c>
      <c r="C577" s="59" t="s">
        <v>7</v>
      </c>
      <c r="D577" s="61" t="s">
        <v>65</v>
      </c>
      <c r="E577" s="55" t="s">
        <v>279</v>
      </c>
      <c r="F577" s="57" t="s">
        <v>329</v>
      </c>
      <c r="G577" s="88"/>
      <c r="H577" s="88"/>
      <c r="I577" s="92"/>
      <c r="J577" s="88"/>
      <c r="K577" s="88">
        <v>24300</v>
      </c>
      <c r="L577" s="88"/>
      <c r="M577" s="88">
        <f t="shared" si="241"/>
        <v>24300</v>
      </c>
      <c r="N577" s="88"/>
      <c r="O577" s="88">
        <v>28350</v>
      </c>
      <c r="Q577" s="88">
        <v>81</v>
      </c>
      <c r="R577" s="88">
        <f t="shared" si="236"/>
        <v>1968300</v>
      </c>
      <c r="S577" s="88">
        <f t="shared" si="237"/>
        <v>0</v>
      </c>
      <c r="T577" s="88">
        <f t="shared" si="238"/>
        <v>2296350</v>
      </c>
    </row>
    <row r="578" spans="2:21" hidden="1" x14ac:dyDescent="0.25">
      <c r="B578" s="83">
        <v>564</v>
      </c>
      <c r="C578" s="59" t="s">
        <v>17</v>
      </c>
      <c r="D578" s="61" t="s">
        <v>345</v>
      </c>
      <c r="E578" s="55" t="s">
        <v>279</v>
      </c>
      <c r="F578" s="57" t="s">
        <v>329</v>
      </c>
      <c r="G578" s="88"/>
      <c r="H578" s="88"/>
      <c r="I578" s="92"/>
      <c r="J578" s="88"/>
      <c r="K578" s="88"/>
      <c r="L578" s="88"/>
      <c r="M578" s="88">
        <f t="shared" si="241"/>
        <v>0</v>
      </c>
      <c r="N578" s="88"/>
      <c r="O578" s="88">
        <v>1875</v>
      </c>
      <c r="Q578" s="88">
        <v>75</v>
      </c>
      <c r="R578" s="88">
        <f t="shared" si="236"/>
        <v>0</v>
      </c>
      <c r="S578" s="88">
        <f t="shared" si="237"/>
        <v>0</v>
      </c>
      <c r="T578" s="88">
        <f t="shared" si="238"/>
        <v>140625</v>
      </c>
    </row>
    <row r="579" spans="2:21" x14ac:dyDescent="0.25">
      <c r="B579" s="83">
        <v>565</v>
      </c>
      <c r="C579" s="59" t="s">
        <v>23</v>
      </c>
      <c r="D579" s="63" t="s">
        <v>154</v>
      </c>
      <c r="E579" s="55" t="s">
        <v>279</v>
      </c>
      <c r="F579" s="57" t="s">
        <v>329</v>
      </c>
      <c r="G579" s="88"/>
      <c r="H579" s="88"/>
      <c r="I579" s="92"/>
      <c r="J579" s="88"/>
      <c r="K579" s="88">
        <v>2050</v>
      </c>
      <c r="L579" s="88"/>
      <c r="M579" s="88">
        <f t="shared" si="241"/>
        <v>2050</v>
      </c>
      <c r="N579" s="88"/>
      <c r="O579" s="88">
        <v>2050</v>
      </c>
      <c r="P579" s="41">
        <f>M579-N579</f>
        <v>2050</v>
      </c>
      <c r="Q579" s="88">
        <v>82</v>
      </c>
      <c r="R579" s="88">
        <f t="shared" si="236"/>
        <v>168100</v>
      </c>
      <c r="S579" s="88">
        <f t="shared" si="237"/>
        <v>0</v>
      </c>
      <c r="T579" s="88">
        <f t="shared" si="238"/>
        <v>168100</v>
      </c>
      <c r="U579" s="54" t="s">
        <v>727</v>
      </c>
    </row>
    <row r="580" spans="2:21" hidden="1" x14ac:dyDescent="0.25">
      <c r="B580" s="83">
        <v>566</v>
      </c>
      <c r="C580" s="65" t="s">
        <v>7</v>
      </c>
      <c r="D580" s="66" t="s">
        <v>53</v>
      </c>
      <c r="E580" s="67" t="s">
        <v>279</v>
      </c>
      <c r="F580" s="68" t="s">
        <v>329</v>
      </c>
      <c r="G580" s="89"/>
      <c r="H580" s="89"/>
      <c r="I580" s="93"/>
      <c r="J580" s="89"/>
      <c r="K580" s="89"/>
      <c r="L580" s="89"/>
      <c r="M580" s="89">
        <v>0</v>
      </c>
      <c r="N580" s="89"/>
      <c r="O580" s="89">
        <v>0</v>
      </c>
      <c r="Q580" s="89"/>
      <c r="R580" s="89">
        <f t="shared" si="236"/>
        <v>0</v>
      </c>
      <c r="S580" s="89">
        <f t="shared" si="237"/>
        <v>0</v>
      </c>
      <c r="T580" s="89">
        <f t="shared" si="238"/>
        <v>0</v>
      </c>
    </row>
    <row r="581" spans="2:21" x14ac:dyDescent="0.25">
      <c r="B581" s="83">
        <v>567</v>
      </c>
      <c r="C581" s="65" t="s">
        <v>23</v>
      </c>
      <c r="D581" s="66" t="s">
        <v>346</v>
      </c>
      <c r="E581" s="67" t="s">
        <v>279</v>
      </c>
      <c r="F581" s="68" t="s">
        <v>329</v>
      </c>
      <c r="G581" s="89"/>
      <c r="H581" s="89"/>
      <c r="I581" s="93"/>
      <c r="J581" s="89"/>
      <c r="K581" s="89"/>
      <c r="L581" s="89"/>
      <c r="M581" s="89">
        <v>0</v>
      </c>
      <c r="N581" s="89"/>
      <c r="O581" s="89">
        <v>0</v>
      </c>
      <c r="P581" s="41">
        <f t="shared" ref="P581:P584" si="242">M581-N581</f>
        <v>0</v>
      </c>
      <c r="Q581" s="89"/>
      <c r="R581" s="89">
        <f t="shared" si="236"/>
        <v>0</v>
      </c>
      <c r="S581" s="89">
        <f t="shared" si="237"/>
        <v>0</v>
      </c>
      <c r="T581" s="89">
        <f t="shared" si="238"/>
        <v>0</v>
      </c>
    </row>
    <row r="582" spans="2:21" x14ac:dyDescent="0.25">
      <c r="B582" s="83">
        <v>568</v>
      </c>
      <c r="C582" s="59" t="s">
        <v>23</v>
      </c>
      <c r="D582" s="61" t="s">
        <v>347</v>
      </c>
      <c r="E582" s="55" t="s">
        <v>279</v>
      </c>
      <c r="F582" s="57" t="s">
        <v>329</v>
      </c>
      <c r="G582" s="88"/>
      <c r="H582" s="88"/>
      <c r="I582" s="92"/>
      <c r="J582" s="88"/>
      <c r="K582" s="88"/>
      <c r="L582" s="88"/>
      <c r="M582" s="88">
        <f t="shared" ref="M582" si="243">SUM(K582+L582)</f>
        <v>0</v>
      </c>
      <c r="N582" s="88"/>
      <c r="O582" s="88">
        <v>0</v>
      </c>
      <c r="P582" s="41">
        <f t="shared" si="242"/>
        <v>0</v>
      </c>
      <c r="Q582" s="91">
        <v>76</v>
      </c>
      <c r="R582" s="88">
        <f t="shared" si="236"/>
        <v>0</v>
      </c>
      <c r="S582" s="88">
        <f t="shared" si="237"/>
        <v>0</v>
      </c>
      <c r="T582" s="88">
        <f t="shared" si="238"/>
        <v>0</v>
      </c>
      <c r="U582" s="54" t="s">
        <v>728</v>
      </c>
    </row>
    <row r="583" spans="2:21" x14ac:dyDescent="0.25">
      <c r="B583" s="83">
        <v>569</v>
      </c>
      <c r="C583" s="65" t="s">
        <v>23</v>
      </c>
      <c r="D583" s="66" t="s">
        <v>229</v>
      </c>
      <c r="E583" s="67" t="s">
        <v>279</v>
      </c>
      <c r="F583" s="68" t="s">
        <v>329</v>
      </c>
      <c r="G583" s="89"/>
      <c r="H583" s="89"/>
      <c r="I583" s="93"/>
      <c r="J583" s="89"/>
      <c r="K583" s="89"/>
      <c r="L583" s="89"/>
      <c r="M583" s="89">
        <v>0</v>
      </c>
      <c r="N583" s="89"/>
      <c r="O583" s="89">
        <v>0</v>
      </c>
      <c r="P583" s="41">
        <f t="shared" si="242"/>
        <v>0</v>
      </c>
      <c r="Q583" s="89"/>
      <c r="R583" s="89">
        <f t="shared" si="236"/>
        <v>0</v>
      </c>
      <c r="S583" s="89">
        <f t="shared" si="237"/>
        <v>0</v>
      </c>
      <c r="T583" s="89">
        <f t="shared" si="238"/>
        <v>0</v>
      </c>
    </row>
    <row r="584" spans="2:21" x14ac:dyDescent="0.25">
      <c r="B584" s="83">
        <v>570</v>
      </c>
      <c r="C584" s="59" t="s">
        <v>23</v>
      </c>
      <c r="D584" s="61" t="s">
        <v>87</v>
      </c>
      <c r="E584" s="55" t="s">
        <v>279</v>
      </c>
      <c r="F584" s="57" t="s">
        <v>329</v>
      </c>
      <c r="G584" s="88"/>
      <c r="H584" s="88"/>
      <c r="I584" s="92"/>
      <c r="J584" s="88"/>
      <c r="K584" s="88"/>
      <c r="L584" s="88"/>
      <c r="M584" s="88">
        <f t="shared" ref="M584:M585" si="244">SUM(K584+L584)</f>
        <v>0</v>
      </c>
      <c r="N584" s="88"/>
      <c r="O584" s="88">
        <v>0</v>
      </c>
      <c r="P584" s="41">
        <f t="shared" si="242"/>
        <v>0</v>
      </c>
      <c r="Q584" s="88">
        <v>75</v>
      </c>
      <c r="R584" s="88">
        <f t="shared" si="236"/>
        <v>0</v>
      </c>
      <c r="S584" s="88">
        <f t="shared" si="237"/>
        <v>0</v>
      </c>
      <c r="T584" s="88">
        <f t="shared" si="238"/>
        <v>0</v>
      </c>
      <c r="U584" s="54" t="s">
        <v>728</v>
      </c>
    </row>
    <row r="585" spans="2:21" hidden="1" x14ac:dyDescent="0.25">
      <c r="B585" s="83">
        <v>571</v>
      </c>
      <c r="C585" s="59" t="s">
        <v>7</v>
      </c>
      <c r="D585" s="61" t="s">
        <v>348</v>
      </c>
      <c r="E585" s="55" t="s">
        <v>279</v>
      </c>
      <c r="F585" s="57" t="s">
        <v>329</v>
      </c>
      <c r="G585" s="88"/>
      <c r="H585" s="88"/>
      <c r="I585" s="92"/>
      <c r="J585" s="88"/>
      <c r="K585" s="88">
        <v>2350</v>
      </c>
      <c r="L585" s="88"/>
      <c r="M585" s="88">
        <f t="shared" si="244"/>
        <v>2350</v>
      </c>
      <c r="N585" s="88"/>
      <c r="O585" s="88">
        <v>4700</v>
      </c>
      <c r="Q585" s="88">
        <v>94</v>
      </c>
      <c r="R585" s="88">
        <f t="shared" si="236"/>
        <v>220900</v>
      </c>
      <c r="S585" s="88">
        <f t="shared" si="237"/>
        <v>0</v>
      </c>
      <c r="T585" s="88">
        <f t="shared" si="238"/>
        <v>441800</v>
      </c>
    </row>
    <row r="586" spans="2:21" hidden="1" x14ac:dyDescent="0.25">
      <c r="B586" s="83">
        <v>572</v>
      </c>
      <c r="C586" s="65" t="s">
        <v>7</v>
      </c>
      <c r="D586" s="66" t="s">
        <v>116</v>
      </c>
      <c r="E586" s="67" t="s">
        <v>279</v>
      </c>
      <c r="F586" s="68" t="s">
        <v>329</v>
      </c>
      <c r="G586" s="89"/>
      <c r="H586" s="89"/>
      <c r="I586" s="93"/>
      <c r="J586" s="89"/>
      <c r="K586" s="89"/>
      <c r="L586" s="89"/>
      <c r="M586" s="89">
        <v>0</v>
      </c>
      <c r="N586" s="89"/>
      <c r="O586" s="89">
        <v>0</v>
      </c>
      <c r="Q586" s="89"/>
      <c r="R586" s="89">
        <f t="shared" si="236"/>
        <v>0</v>
      </c>
      <c r="S586" s="89">
        <f t="shared" si="237"/>
        <v>0</v>
      </c>
      <c r="T586" s="89">
        <f t="shared" si="238"/>
        <v>0</v>
      </c>
    </row>
    <row r="587" spans="2:21" hidden="1" x14ac:dyDescent="0.25">
      <c r="B587" s="83">
        <v>573</v>
      </c>
      <c r="C587" s="59" t="s">
        <v>7</v>
      </c>
      <c r="D587" s="61" t="s">
        <v>126</v>
      </c>
      <c r="E587" s="55" t="s">
        <v>145</v>
      </c>
      <c r="F587" s="57" t="s">
        <v>349</v>
      </c>
      <c r="G587" s="88"/>
      <c r="H587" s="88"/>
      <c r="I587" s="92"/>
      <c r="J587" s="88"/>
      <c r="K587" s="88">
        <v>2450</v>
      </c>
      <c r="L587" s="88"/>
      <c r="M587" s="88">
        <f t="shared" ref="M587" si="245">SUM(K587+L587)</f>
        <v>2450</v>
      </c>
      <c r="N587" s="88"/>
      <c r="O587" s="88">
        <v>2450</v>
      </c>
      <c r="Q587" s="91">
        <v>490</v>
      </c>
      <c r="R587" s="88">
        <f t="shared" si="236"/>
        <v>1200500</v>
      </c>
      <c r="S587" s="88">
        <f t="shared" si="237"/>
        <v>0</v>
      </c>
      <c r="T587" s="88">
        <f t="shared" si="238"/>
        <v>1200500</v>
      </c>
      <c r="U587" s="54" t="s">
        <v>727</v>
      </c>
    </row>
    <row r="588" spans="2:21" x14ac:dyDescent="0.25">
      <c r="B588" s="83">
        <v>574</v>
      </c>
      <c r="C588" s="65" t="s">
        <v>23</v>
      </c>
      <c r="D588" s="66" t="s">
        <v>99</v>
      </c>
      <c r="E588" s="67" t="s">
        <v>350</v>
      </c>
      <c r="F588" s="70" t="s">
        <v>351</v>
      </c>
      <c r="G588" s="89"/>
      <c r="H588" s="89"/>
      <c r="I588" s="93"/>
      <c r="J588" s="89"/>
      <c r="K588" s="89"/>
      <c r="L588" s="89"/>
      <c r="M588" s="89">
        <v>0</v>
      </c>
      <c r="N588" s="89"/>
      <c r="O588" s="89">
        <v>0</v>
      </c>
      <c r="P588" s="41">
        <f>M588-N588</f>
        <v>0</v>
      </c>
      <c r="Q588" s="89"/>
      <c r="R588" s="89">
        <f t="shared" si="236"/>
        <v>0</v>
      </c>
      <c r="S588" s="89">
        <f t="shared" si="237"/>
        <v>0</v>
      </c>
      <c r="T588" s="89">
        <f t="shared" si="238"/>
        <v>0</v>
      </c>
    </row>
    <row r="589" spans="2:21" hidden="1" x14ac:dyDescent="0.25">
      <c r="B589" s="83">
        <v>575</v>
      </c>
      <c r="C589" s="65" t="s">
        <v>7</v>
      </c>
      <c r="D589" s="66" t="s">
        <v>132</v>
      </c>
      <c r="E589" s="67" t="s">
        <v>350</v>
      </c>
      <c r="F589" s="70" t="s">
        <v>351</v>
      </c>
      <c r="G589" s="89"/>
      <c r="H589" s="89"/>
      <c r="I589" s="93"/>
      <c r="J589" s="89"/>
      <c r="K589" s="89"/>
      <c r="L589" s="89"/>
      <c r="M589" s="89">
        <v>0</v>
      </c>
      <c r="N589" s="89"/>
      <c r="O589" s="89">
        <v>0</v>
      </c>
      <c r="Q589" s="89"/>
      <c r="R589" s="89">
        <f t="shared" si="236"/>
        <v>0</v>
      </c>
      <c r="S589" s="89">
        <f t="shared" si="237"/>
        <v>0</v>
      </c>
      <c r="T589" s="89">
        <f t="shared" si="238"/>
        <v>0</v>
      </c>
    </row>
    <row r="590" spans="2:21" hidden="1" x14ac:dyDescent="0.25">
      <c r="B590" s="83">
        <v>576</v>
      </c>
      <c r="C590" s="59" t="s">
        <v>7</v>
      </c>
      <c r="D590" s="61" t="s">
        <v>8</v>
      </c>
      <c r="E590" s="55" t="s">
        <v>350</v>
      </c>
      <c r="F590" s="58" t="s">
        <v>352</v>
      </c>
      <c r="G590" s="88"/>
      <c r="H590" s="88"/>
      <c r="I590" s="92"/>
      <c r="J590" s="88"/>
      <c r="K590" s="88"/>
      <c r="L590" s="88"/>
      <c r="M590" s="88">
        <f t="shared" ref="M590" si="246">SUM(K590+L590)</f>
        <v>0</v>
      </c>
      <c r="N590" s="88"/>
      <c r="O590" s="88">
        <v>0</v>
      </c>
      <c r="Q590" s="91">
        <v>181</v>
      </c>
      <c r="R590" s="88">
        <f t="shared" si="236"/>
        <v>0</v>
      </c>
      <c r="S590" s="88">
        <f t="shared" si="237"/>
        <v>0</v>
      </c>
      <c r="T590" s="88">
        <f t="shared" si="238"/>
        <v>0</v>
      </c>
    </row>
    <row r="591" spans="2:21" hidden="1" x14ac:dyDescent="0.25">
      <c r="B591" s="83">
        <v>577</v>
      </c>
      <c r="C591" s="65" t="s">
        <v>7</v>
      </c>
      <c r="D591" s="66" t="s">
        <v>63</v>
      </c>
      <c r="E591" s="67" t="s">
        <v>350</v>
      </c>
      <c r="F591" s="70" t="s">
        <v>352</v>
      </c>
      <c r="G591" s="89"/>
      <c r="H591" s="89"/>
      <c r="I591" s="93"/>
      <c r="J591" s="89"/>
      <c r="K591" s="89"/>
      <c r="L591" s="89"/>
      <c r="M591" s="89">
        <v>0</v>
      </c>
      <c r="N591" s="89"/>
      <c r="O591" s="89">
        <v>0</v>
      </c>
      <c r="Q591" s="89"/>
      <c r="R591" s="89">
        <f t="shared" si="236"/>
        <v>0</v>
      </c>
      <c r="S591" s="89">
        <f t="shared" si="237"/>
        <v>0</v>
      </c>
      <c r="T591" s="89">
        <f t="shared" si="238"/>
        <v>0</v>
      </c>
    </row>
    <row r="592" spans="2:21" hidden="1" x14ac:dyDescent="0.25">
      <c r="B592" s="83">
        <v>578</v>
      </c>
      <c r="C592" s="59" t="s">
        <v>17</v>
      </c>
      <c r="D592" s="61" t="s">
        <v>159</v>
      </c>
      <c r="E592" s="55" t="s">
        <v>350</v>
      </c>
      <c r="F592" s="58" t="s">
        <v>352</v>
      </c>
      <c r="G592" s="88"/>
      <c r="H592" s="88"/>
      <c r="I592" s="92"/>
      <c r="J592" s="88"/>
      <c r="K592" s="88"/>
      <c r="L592" s="88"/>
      <c r="M592" s="88">
        <f t="shared" ref="M592" si="247">SUM(K592+L592)</f>
        <v>0</v>
      </c>
      <c r="N592" s="88"/>
      <c r="O592" s="88">
        <v>0</v>
      </c>
      <c r="Q592" s="91">
        <v>181</v>
      </c>
      <c r="R592" s="88">
        <f t="shared" si="236"/>
        <v>0</v>
      </c>
      <c r="S592" s="88">
        <f t="shared" si="237"/>
        <v>0</v>
      </c>
      <c r="T592" s="88">
        <f t="shared" si="238"/>
        <v>0</v>
      </c>
    </row>
    <row r="593" spans="2:21" x14ac:dyDescent="0.25">
      <c r="B593" s="83">
        <v>579</v>
      </c>
      <c r="C593" s="65" t="s">
        <v>23</v>
      </c>
      <c r="D593" s="66" t="s">
        <v>203</v>
      </c>
      <c r="E593" s="67" t="s">
        <v>350</v>
      </c>
      <c r="F593" s="70" t="s">
        <v>353</v>
      </c>
      <c r="G593" s="89"/>
      <c r="H593" s="89"/>
      <c r="I593" s="93"/>
      <c r="J593" s="89"/>
      <c r="K593" s="89"/>
      <c r="L593" s="89"/>
      <c r="M593" s="89">
        <v>0</v>
      </c>
      <c r="N593" s="89"/>
      <c r="O593" s="89">
        <v>0</v>
      </c>
      <c r="P593" s="41">
        <f>M593-N593</f>
        <v>0</v>
      </c>
      <c r="Q593" s="89"/>
      <c r="R593" s="89">
        <f t="shared" si="236"/>
        <v>0</v>
      </c>
      <c r="S593" s="89">
        <f t="shared" si="237"/>
        <v>0</v>
      </c>
      <c r="T593" s="89">
        <f t="shared" si="238"/>
        <v>0</v>
      </c>
    </row>
    <row r="594" spans="2:21" hidden="1" x14ac:dyDescent="0.25">
      <c r="B594" s="83">
        <v>580</v>
      </c>
      <c r="C594" s="59" t="s">
        <v>7</v>
      </c>
      <c r="D594" s="61" t="s">
        <v>8</v>
      </c>
      <c r="E594" s="55" t="s">
        <v>350</v>
      </c>
      <c r="F594" s="58" t="s">
        <v>353</v>
      </c>
      <c r="G594" s="88"/>
      <c r="H594" s="88"/>
      <c r="I594" s="92"/>
      <c r="J594" s="88"/>
      <c r="K594" s="88"/>
      <c r="L594" s="88"/>
      <c r="M594" s="88">
        <f t="shared" ref="M594" si="248">SUM(K594+L594)</f>
        <v>0</v>
      </c>
      <c r="N594" s="88"/>
      <c r="O594" s="88">
        <v>0</v>
      </c>
      <c r="Q594" s="91">
        <v>206</v>
      </c>
      <c r="R594" s="88">
        <f t="shared" si="236"/>
        <v>0</v>
      </c>
      <c r="S594" s="88">
        <f t="shared" si="237"/>
        <v>0</v>
      </c>
      <c r="T594" s="88">
        <f t="shared" si="238"/>
        <v>0</v>
      </c>
    </row>
    <row r="595" spans="2:21" hidden="1" x14ac:dyDescent="0.25">
      <c r="B595" s="83">
        <v>581</v>
      </c>
      <c r="C595" s="65" t="s">
        <v>7</v>
      </c>
      <c r="D595" s="66" t="s">
        <v>52</v>
      </c>
      <c r="E595" s="67" t="s">
        <v>350</v>
      </c>
      <c r="F595" s="70" t="s">
        <v>353</v>
      </c>
      <c r="G595" s="89"/>
      <c r="H595" s="89"/>
      <c r="I595" s="93"/>
      <c r="J595" s="89"/>
      <c r="K595" s="89"/>
      <c r="L595" s="89"/>
      <c r="M595" s="89">
        <v>0</v>
      </c>
      <c r="N595" s="89"/>
      <c r="O595" s="89">
        <v>0</v>
      </c>
      <c r="Q595" s="89"/>
      <c r="R595" s="89">
        <f t="shared" si="236"/>
        <v>0</v>
      </c>
      <c r="S595" s="89">
        <f t="shared" si="237"/>
        <v>0</v>
      </c>
      <c r="T595" s="89">
        <f t="shared" si="238"/>
        <v>0</v>
      </c>
    </row>
    <row r="596" spans="2:21" hidden="1" x14ac:dyDescent="0.25">
      <c r="B596" s="83">
        <v>582</v>
      </c>
      <c r="C596" s="65" t="s">
        <v>7</v>
      </c>
      <c r="D596" s="66" t="s">
        <v>132</v>
      </c>
      <c r="E596" s="67" t="s">
        <v>350</v>
      </c>
      <c r="F596" s="70" t="s">
        <v>353</v>
      </c>
      <c r="G596" s="89"/>
      <c r="H596" s="89"/>
      <c r="I596" s="93"/>
      <c r="J596" s="89"/>
      <c r="K596" s="89"/>
      <c r="L596" s="89"/>
      <c r="M596" s="89">
        <v>0</v>
      </c>
      <c r="N596" s="89"/>
      <c r="O596" s="89">
        <v>0</v>
      </c>
      <c r="Q596" s="89"/>
      <c r="R596" s="89">
        <f t="shared" si="236"/>
        <v>0</v>
      </c>
      <c r="S596" s="89">
        <f t="shared" si="237"/>
        <v>0</v>
      </c>
      <c r="T596" s="89">
        <f t="shared" si="238"/>
        <v>0</v>
      </c>
    </row>
    <row r="597" spans="2:21" hidden="1" x14ac:dyDescent="0.25">
      <c r="B597" s="83">
        <v>583</v>
      </c>
      <c r="C597" s="65" t="s">
        <v>7</v>
      </c>
      <c r="D597" s="66" t="s">
        <v>65</v>
      </c>
      <c r="E597" s="67" t="s">
        <v>350</v>
      </c>
      <c r="F597" s="70" t="s">
        <v>354</v>
      </c>
      <c r="G597" s="89"/>
      <c r="H597" s="89"/>
      <c r="I597" s="93"/>
      <c r="J597" s="89"/>
      <c r="K597" s="89"/>
      <c r="L597" s="89"/>
      <c r="M597" s="89">
        <v>0</v>
      </c>
      <c r="N597" s="89"/>
      <c r="O597" s="89">
        <v>0</v>
      </c>
      <c r="Q597" s="89"/>
      <c r="R597" s="89">
        <f t="shared" si="236"/>
        <v>0</v>
      </c>
      <c r="S597" s="89">
        <f t="shared" si="237"/>
        <v>0</v>
      </c>
      <c r="T597" s="89">
        <f t="shared" si="238"/>
        <v>0</v>
      </c>
    </row>
    <row r="598" spans="2:21" x14ac:dyDescent="0.25">
      <c r="B598" s="83">
        <v>584</v>
      </c>
      <c r="C598" s="65" t="s">
        <v>23</v>
      </c>
      <c r="D598" s="66" t="s">
        <v>180</v>
      </c>
      <c r="E598" s="67" t="s">
        <v>350</v>
      </c>
      <c r="F598" s="68" t="s">
        <v>355</v>
      </c>
      <c r="G598" s="89"/>
      <c r="H598" s="89"/>
      <c r="I598" s="93"/>
      <c r="J598" s="89"/>
      <c r="K598" s="89"/>
      <c r="L598" s="89"/>
      <c r="M598" s="89">
        <v>0</v>
      </c>
      <c r="N598" s="89"/>
      <c r="O598" s="89">
        <v>0</v>
      </c>
      <c r="P598" s="41">
        <f t="shared" ref="P598:P600" si="249">M598-N598</f>
        <v>0</v>
      </c>
      <c r="Q598" s="89"/>
      <c r="R598" s="89">
        <f t="shared" si="236"/>
        <v>0</v>
      </c>
      <c r="S598" s="89">
        <f t="shared" si="237"/>
        <v>0</v>
      </c>
      <c r="T598" s="89">
        <f t="shared" si="238"/>
        <v>0</v>
      </c>
    </row>
    <row r="599" spans="2:21" x14ac:dyDescent="0.25">
      <c r="B599" s="83">
        <v>585</v>
      </c>
      <c r="C599" s="59" t="s">
        <v>23</v>
      </c>
      <c r="D599" s="61" t="s">
        <v>147</v>
      </c>
      <c r="E599" s="55" t="s">
        <v>350</v>
      </c>
      <c r="F599" s="57" t="s">
        <v>355</v>
      </c>
      <c r="G599" s="88"/>
      <c r="H599" s="88"/>
      <c r="I599" s="92"/>
      <c r="J599" s="88"/>
      <c r="K599" s="88"/>
      <c r="L599" s="88"/>
      <c r="M599" s="88">
        <f t="shared" ref="M599:M600" si="250">SUM(K599+L599)</f>
        <v>0</v>
      </c>
      <c r="N599" s="88"/>
      <c r="O599" s="88">
        <v>1600</v>
      </c>
      <c r="P599" s="41">
        <f t="shared" si="249"/>
        <v>0</v>
      </c>
      <c r="Q599" s="88">
        <v>80</v>
      </c>
      <c r="R599" s="88">
        <f t="shared" si="236"/>
        <v>0</v>
      </c>
      <c r="S599" s="88">
        <f t="shared" si="237"/>
        <v>0</v>
      </c>
      <c r="T599" s="88">
        <f t="shared" si="238"/>
        <v>128000</v>
      </c>
      <c r="U599" s="54" t="s">
        <v>727</v>
      </c>
    </row>
    <row r="600" spans="2:21" x14ac:dyDescent="0.25">
      <c r="B600" s="83">
        <v>586</v>
      </c>
      <c r="C600" s="59" t="s">
        <v>23</v>
      </c>
      <c r="D600" s="61" t="s">
        <v>356</v>
      </c>
      <c r="E600" s="55" t="s">
        <v>350</v>
      </c>
      <c r="F600" s="58" t="s">
        <v>357</v>
      </c>
      <c r="G600" s="88"/>
      <c r="H600" s="88"/>
      <c r="I600" s="92"/>
      <c r="J600" s="88"/>
      <c r="K600" s="88">
        <f>5880+3920</f>
        <v>9800</v>
      </c>
      <c r="L600" s="88"/>
      <c r="M600" s="88">
        <f t="shared" si="250"/>
        <v>9800</v>
      </c>
      <c r="N600" s="88"/>
      <c r="O600" s="88">
        <v>9800</v>
      </c>
      <c r="P600" s="41">
        <f t="shared" si="249"/>
        <v>9800</v>
      </c>
      <c r="Q600" s="88">
        <v>98</v>
      </c>
      <c r="R600" s="88">
        <f t="shared" si="236"/>
        <v>960400</v>
      </c>
      <c r="S600" s="88">
        <f t="shared" si="237"/>
        <v>0</v>
      </c>
      <c r="T600" s="88">
        <f t="shared" si="238"/>
        <v>960400</v>
      </c>
      <c r="U600" s="54" t="s">
        <v>727</v>
      </c>
    </row>
    <row r="601" spans="2:21" hidden="1" x14ac:dyDescent="0.25">
      <c r="B601" s="83">
        <v>587</v>
      </c>
      <c r="C601" s="65" t="s">
        <v>7</v>
      </c>
      <c r="D601" s="66" t="s">
        <v>63</v>
      </c>
      <c r="E601" s="67" t="s">
        <v>350</v>
      </c>
      <c r="F601" s="68" t="s">
        <v>358</v>
      </c>
      <c r="G601" s="89"/>
      <c r="H601" s="89"/>
      <c r="I601" s="93"/>
      <c r="J601" s="89"/>
      <c r="K601" s="89"/>
      <c r="L601" s="89"/>
      <c r="M601" s="89">
        <v>0</v>
      </c>
      <c r="N601" s="89"/>
      <c r="O601" s="89">
        <v>0</v>
      </c>
      <c r="Q601" s="89"/>
      <c r="R601" s="89">
        <f t="shared" si="236"/>
        <v>0</v>
      </c>
      <c r="S601" s="89">
        <f t="shared" si="237"/>
        <v>0</v>
      </c>
      <c r="T601" s="89">
        <f t="shared" si="238"/>
        <v>0</v>
      </c>
    </row>
    <row r="602" spans="2:21" hidden="1" x14ac:dyDescent="0.25">
      <c r="B602" s="83">
        <v>588</v>
      </c>
      <c r="C602" s="65" t="s">
        <v>7</v>
      </c>
      <c r="D602" s="66" t="s">
        <v>163</v>
      </c>
      <c r="E602" s="67" t="s">
        <v>350</v>
      </c>
      <c r="F602" s="68" t="s">
        <v>359</v>
      </c>
      <c r="G602" s="89"/>
      <c r="H602" s="89"/>
      <c r="I602" s="93"/>
      <c r="J602" s="89"/>
      <c r="K602" s="89"/>
      <c r="L602" s="89"/>
      <c r="M602" s="89">
        <v>0</v>
      </c>
      <c r="N602" s="89"/>
      <c r="O602" s="89">
        <v>0</v>
      </c>
      <c r="Q602" s="89"/>
      <c r="R602" s="89">
        <f t="shared" si="236"/>
        <v>0</v>
      </c>
      <c r="S602" s="89">
        <f t="shared" si="237"/>
        <v>0</v>
      </c>
      <c r="T602" s="89">
        <f t="shared" si="238"/>
        <v>0</v>
      </c>
    </row>
    <row r="603" spans="2:21" x14ac:dyDescent="0.25">
      <c r="B603" s="83">
        <v>589</v>
      </c>
      <c r="C603" s="65" t="s">
        <v>23</v>
      </c>
      <c r="D603" s="66" t="s">
        <v>215</v>
      </c>
      <c r="E603" s="67" t="s">
        <v>350</v>
      </c>
      <c r="F603" s="68" t="s">
        <v>359</v>
      </c>
      <c r="G603" s="89"/>
      <c r="H603" s="89"/>
      <c r="I603" s="93"/>
      <c r="J603" s="89"/>
      <c r="K603" s="89"/>
      <c r="L603" s="89"/>
      <c r="M603" s="89">
        <v>0</v>
      </c>
      <c r="N603" s="89"/>
      <c r="O603" s="89">
        <v>0</v>
      </c>
      <c r="P603" s="41">
        <f t="shared" ref="P603:P605" si="251">M603-N603</f>
        <v>0</v>
      </c>
      <c r="Q603" s="89"/>
      <c r="R603" s="89">
        <f t="shared" si="236"/>
        <v>0</v>
      </c>
      <c r="S603" s="89">
        <f t="shared" si="237"/>
        <v>0</v>
      </c>
      <c r="T603" s="89">
        <f t="shared" si="238"/>
        <v>0</v>
      </c>
    </row>
    <row r="604" spans="2:21" x14ac:dyDescent="0.25">
      <c r="B604" s="83">
        <v>590</v>
      </c>
      <c r="C604" s="65" t="s">
        <v>23</v>
      </c>
      <c r="D604" s="66" t="s">
        <v>150</v>
      </c>
      <c r="E604" s="67" t="s">
        <v>350</v>
      </c>
      <c r="F604" s="68" t="s">
        <v>359</v>
      </c>
      <c r="G604" s="89"/>
      <c r="H604" s="89"/>
      <c r="I604" s="93"/>
      <c r="J604" s="89"/>
      <c r="K604" s="89"/>
      <c r="L604" s="89"/>
      <c r="M604" s="89">
        <v>0</v>
      </c>
      <c r="N604" s="89"/>
      <c r="O604" s="89">
        <v>0</v>
      </c>
      <c r="P604" s="41">
        <f t="shared" si="251"/>
        <v>0</v>
      </c>
      <c r="Q604" s="89"/>
      <c r="R604" s="89">
        <f t="shared" si="236"/>
        <v>0</v>
      </c>
      <c r="S604" s="89">
        <f t="shared" si="237"/>
        <v>0</v>
      </c>
      <c r="T604" s="89">
        <f t="shared" si="238"/>
        <v>0</v>
      </c>
    </row>
    <row r="605" spans="2:21" x14ac:dyDescent="0.25">
      <c r="B605" s="83">
        <v>591</v>
      </c>
      <c r="C605" s="65" t="s">
        <v>23</v>
      </c>
      <c r="D605" s="66" t="s">
        <v>147</v>
      </c>
      <c r="E605" s="67" t="s">
        <v>350</v>
      </c>
      <c r="F605" s="70" t="s">
        <v>360</v>
      </c>
      <c r="G605" s="89"/>
      <c r="H605" s="89"/>
      <c r="I605" s="93"/>
      <c r="J605" s="89"/>
      <c r="K605" s="89"/>
      <c r="L605" s="89"/>
      <c r="M605" s="89">
        <v>0</v>
      </c>
      <c r="N605" s="89"/>
      <c r="O605" s="89">
        <v>0</v>
      </c>
      <c r="P605" s="41">
        <f t="shared" si="251"/>
        <v>0</v>
      </c>
      <c r="Q605" s="89"/>
      <c r="R605" s="89">
        <f t="shared" si="236"/>
        <v>0</v>
      </c>
      <c r="S605" s="89">
        <f t="shared" si="237"/>
        <v>0</v>
      </c>
      <c r="T605" s="89">
        <f t="shared" si="238"/>
        <v>0</v>
      </c>
    </row>
    <row r="606" spans="2:21" hidden="1" x14ac:dyDescent="0.25">
      <c r="B606" s="83">
        <v>592</v>
      </c>
      <c r="C606" s="65" t="s">
        <v>7</v>
      </c>
      <c r="D606" s="66" t="s">
        <v>165</v>
      </c>
      <c r="E606" s="67" t="s">
        <v>350</v>
      </c>
      <c r="F606" s="70" t="s">
        <v>360</v>
      </c>
      <c r="G606" s="89"/>
      <c r="H606" s="89"/>
      <c r="I606" s="93"/>
      <c r="J606" s="89"/>
      <c r="K606" s="89"/>
      <c r="L606" s="89"/>
      <c r="M606" s="89">
        <v>0</v>
      </c>
      <c r="N606" s="89"/>
      <c r="O606" s="89">
        <v>0</v>
      </c>
      <c r="Q606" s="89"/>
      <c r="R606" s="89">
        <f t="shared" si="236"/>
        <v>0</v>
      </c>
      <c r="S606" s="89">
        <f t="shared" si="237"/>
        <v>0</v>
      </c>
      <c r="T606" s="89">
        <f t="shared" si="238"/>
        <v>0</v>
      </c>
    </row>
    <row r="607" spans="2:21" hidden="1" x14ac:dyDescent="0.25">
      <c r="B607" s="83">
        <v>593</v>
      </c>
      <c r="C607" s="59" t="s">
        <v>7</v>
      </c>
      <c r="D607" s="61" t="s">
        <v>38</v>
      </c>
      <c r="E607" s="55" t="s">
        <v>350</v>
      </c>
      <c r="F607" s="58" t="s">
        <v>360</v>
      </c>
      <c r="G607" s="88"/>
      <c r="H607" s="88"/>
      <c r="I607" s="92"/>
      <c r="J607" s="88"/>
      <c r="K607" s="88"/>
      <c r="L607" s="88"/>
      <c r="M607" s="88">
        <f t="shared" ref="M607:M608" si="252">SUM(K607+L607)</f>
        <v>0</v>
      </c>
      <c r="N607" s="88"/>
      <c r="O607" s="88">
        <v>0</v>
      </c>
      <c r="Q607" s="88">
        <v>68</v>
      </c>
      <c r="R607" s="88">
        <f t="shared" si="236"/>
        <v>0</v>
      </c>
      <c r="S607" s="88">
        <f t="shared" si="237"/>
        <v>0</v>
      </c>
      <c r="T607" s="88">
        <f t="shared" si="238"/>
        <v>0</v>
      </c>
    </row>
    <row r="608" spans="2:21" x14ac:dyDescent="0.25">
      <c r="B608" s="83">
        <v>594</v>
      </c>
      <c r="C608" s="59" t="s">
        <v>23</v>
      </c>
      <c r="D608" s="61" t="s">
        <v>356</v>
      </c>
      <c r="E608" s="55" t="s">
        <v>350</v>
      </c>
      <c r="F608" s="58" t="s">
        <v>360</v>
      </c>
      <c r="G608" s="88"/>
      <c r="H608" s="88"/>
      <c r="I608" s="92"/>
      <c r="J608" s="88"/>
      <c r="K608" s="88">
        <f>7120+1780</f>
        <v>8900</v>
      </c>
      <c r="L608" s="88"/>
      <c r="M608" s="88">
        <f t="shared" si="252"/>
        <v>8900</v>
      </c>
      <c r="N608" s="88"/>
      <c r="O608" s="88">
        <v>7120</v>
      </c>
      <c r="P608" s="41">
        <f t="shared" ref="P608:P609" si="253">M608-N608</f>
        <v>8900</v>
      </c>
      <c r="Q608" s="88">
        <v>89</v>
      </c>
      <c r="R608" s="88">
        <f t="shared" si="236"/>
        <v>792100</v>
      </c>
      <c r="S608" s="88">
        <f t="shared" si="237"/>
        <v>0</v>
      </c>
      <c r="T608" s="88">
        <f t="shared" si="238"/>
        <v>633680</v>
      </c>
      <c r="U608" s="54" t="s">
        <v>727</v>
      </c>
    </row>
    <row r="609" spans="2:21" x14ac:dyDescent="0.25">
      <c r="B609" s="83">
        <v>595</v>
      </c>
      <c r="C609" s="65" t="s">
        <v>23</v>
      </c>
      <c r="D609" s="66" t="s">
        <v>361</v>
      </c>
      <c r="E609" s="67" t="s">
        <v>350</v>
      </c>
      <c r="F609" s="70" t="s">
        <v>360</v>
      </c>
      <c r="G609" s="89"/>
      <c r="H609" s="89"/>
      <c r="I609" s="93"/>
      <c r="J609" s="89"/>
      <c r="K609" s="89"/>
      <c r="L609" s="89"/>
      <c r="M609" s="89">
        <v>0</v>
      </c>
      <c r="N609" s="89"/>
      <c r="O609" s="89">
        <v>0</v>
      </c>
      <c r="P609" s="41">
        <f t="shared" si="253"/>
        <v>0</v>
      </c>
      <c r="Q609" s="89"/>
      <c r="R609" s="89">
        <f t="shared" si="236"/>
        <v>0</v>
      </c>
      <c r="S609" s="89">
        <f t="shared" si="237"/>
        <v>0</v>
      </c>
      <c r="T609" s="89">
        <f t="shared" si="238"/>
        <v>0</v>
      </c>
    </row>
    <row r="610" spans="2:21" hidden="1" x14ac:dyDescent="0.25">
      <c r="B610" s="83">
        <v>596</v>
      </c>
      <c r="C610" s="65" t="s">
        <v>7</v>
      </c>
      <c r="D610" s="66" t="s">
        <v>132</v>
      </c>
      <c r="E610" s="67" t="s">
        <v>350</v>
      </c>
      <c r="F610" s="70" t="s">
        <v>360</v>
      </c>
      <c r="G610" s="89"/>
      <c r="H610" s="89"/>
      <c r="I610" s="93"/>
      <c r="J610" s="89"/>
      <c r="K610" s="89"/>
      <c r="L610" s="89"/>
      <c r="M610" s="89">
        <v>0</v>
      </c>
      <c r="N610" s="89"/>
      <c r="O610" s="89">
        <v>0</v>
      </c>
      <c r="Q610" s="89"/>
      <c r="R610" s="89">
        <f t="shared" si="236"/>
        <v>0</v>
      </c>
      <c r="S610" s="89">
        <f t="shared" si="237"/>
        <v>0</v>
      </c>
      <c r="T610" s="89">
        <f t="shared" si="238"/>
        <v>0</v>
      </c>
    </row>
    <row r="611" spans="2:21" x14ac:dyDescent="0.25">
      <c r="B611" s="83">
        <v>597</v>
      </c>
      <c r="C611" s="59" t="s">
        <v>23</v>
      </c>
      <c r="D611" s="61" t="s">
        <v>147</v>
      </c>
      <c r="E611" s="55" t="s">
        <v>350</v>
      </c>
      <c r="F611" s="57" t="s">
        <v>362</v>
      </c>
      <c r="G611" s="88"/>
      <c r="H611" s="88"/>
      <c r="I611" s="92"/>
      <c r="J611" s="88"/>
      <c r="K611" s="88"/>
      <c r="L611" s="88"/>
      <c r="M611" s="88">
        <f t="shared" ref="M611" si="254">SUM(K611+L611)</f>
        <v>0</v>
      </c>
      <c r="N611" s="88"/>
      <c r="O611" s="88">
        <v>0</v>
      </c>
      <c r="P611" s="41">
        <f t="shared" ref="P611:P614" si="255">M611-N611</f>
        <v>0</v>
      </c>
      <c r="Q611" s="88">
        <v>79</v>
      </c>
      <c r="R611" s="88">
        <f t="shared" si="236"/>
        <v>0</v>
      </c>
      <c r="S611" s="88">
        <f t="shared" si="237"/>
        <v>0</v>
      </c>
      <c r="T611" s="88">
        <f t="shared" si="238"/>
        <v>0</v>
      </c>
      <c r="U611" s="54" t="s">
        <v>728</v>
      </c>
    </row>
    <row r="612" spans="2:21" x14ac:dyDescent="0.25">
      <c r="B612" s="83">
        <v>598</v>
      </c>
      <c r="C612" s="65" t="s">
        <v>23</v>
      </c>
      <c r="D612" s="66" t="s">
        <v>356</v>
      </c>
      <c r="E612" s="67" t="s">
        <v>350</v>
      </c>
      <c r="F612" s="70" t="s">
        <v>363</v>
      </c>
      <c r="G612" s="89"/>
      <c r="H612" s="89"/>
      <c r="I612" s="93"/>
      <c r="J612" s="89"/>
      <c r="K612" s="89"/>
      <c r="L612" s="89"/>
      <c r="M612" s="89">
        <v>0</v>
      </c>
      <c r="N612" s="89"/>
      <c r="O612" s="89">
        <v>0</v>
      </c>
      <c r="P612" s="41">
        <f t="shared" si="255"/>
        <v>0</v>
      </c>
      <c r="Q612" s="89"/>
      <c r="R612" s="89">
        <f t="shared" si="236"/>
        <v>0</v>
      </c>
      <c r="S612" s="89">
        <f t="shared" si="237"/>
        <v>0</v>
      </c>
      <c r="T612" s="89">
        <f t="shared" si="238"/>
        <v>0</v>
      </c>
    </row>
    <row r="613" spans="2:21" x14ac:dyDescent="0.25">
      <c r="B613" s="83">
        <v>599</v>
      </c>
      <c r="C613" s="65" t="s">
        <v>23</v>
      </c>
      <c r="D613" s="66" t="s">
        <v>361</v>
      </c>
      <c r="E613" s="67" t="s">
        <v>350</v>
      </c>
      <c r="F613" s="70" t="s">
        <v>363</v>
      </c>
      <c r="G613" s="89"/>
      <c r="H613" s="89"/>
      <c r="I613" s="93"/>
      <c r="J613" s="89"/>
      <c r="K613" s="89"/>
      <c r="L613" s="89"/>
      <c r="M613" s="89">
        <v>0</v>
      </c>
      <c r="N613" s="89"/>
      <c r="O613" s="89">
        <v>0</v>
      </c>
      <c r="P613" s="41">
        <f t="shared" si="255"/>
        <v>0</v>
      </c>
      <c r="Q613" s="89"/>
      <c r="R613" s="89">
        <f t="shared" si="236"/>
        <v>0</v>
      </c>
      <c r="S613" s="89">
        <f t="shared" si="237"/>
        <v>0</v>
      </c>
      <c r="T613" s="89">
        <f t="shared" si="238"/>
        <v>0</v>
      </c>
    </row>
    <row r="614" spans="2:21" x14ac:dyDescent="0.25">
      <c r="B614" s="83">
        <v>600</v>
      </c>
      <c r="C614" s="65" t="s">
        <v>23</v>
      </c>
      <c r="D614" s="73" t="s">
        <v>280</v>
      </c>
      <c r="E614" s="67" t="s">
        <v>350</v>
      </c>
      <c r="F614" s="70" t="s">
        <v>364</v>
      </c>
      <c r="G614" s="89"/>
      <c r="H614" s="89"/>
      <c r="I614" s="93"/>
      <c r="J614" s="89"/>
      <c r="K614" s="89"/>
      <c r="L614" s="89"/>
      <c r="M614" s="89">
        <v>0</v>
      </c>
      <c r="N614" s="89"/>
      <c r="O614" s="89">
        <v>0</v>
      </c>
      <c r="P614" s="41">
        <f t="shared" si="255"/>
        <v>0</v>
      </c>
      <c r="Q614" s="89"/>
      <c r="R614" s="89">
        <f t="shared" si="236"/>
        <v>0</v>
      </c>
      <c r="S614" s="89">
        <f t="shared" si="237"/>
        <v>0</v>
      </c>
      <c r="T614" s="89">
        <f t="shared" si="238"/>
        <v>0</v>
      </c>
    </row>
    <row r="615" spans="2:21" hidden="1" x14ac:dyDescent="0.25">
      <c r="B615" s="83">
        <v>601</v>
      </c>
      <c r="C615" s="65" t="s">
        <v>7</v>
      </c>
      <c r="D615" s="69" t="s">
        <v>183</v>
      </c>
      <c r="E615" s="67" t="s">
        <v>350</v>
      </c>
      <c r="F615" s="70" t="s">
        <v>365</v>
      </c>
      <c r="G615" s="89"/>
      <c r="H615" s="89"/>
      <c r="I615" s="93"/>
      <c r="J615" s="89"/>
      <c r="K615" s="89"/>
      <c r="L615" s="89"/>
      <c r="M615" s="89">
        <v>0</v>
      </c>
      <c r="N615" s="89"/>
      <c r="O615" s="89">
        <v>0</v>
      </c>
      <c r="Q615" s="89"/>
      <c r="R615" s="89">
        <f t="shared" si="236"/>
        <v>0</v>
      </c>
      <c r="S615" s="89">
        <f t="shared" si="237"/>
        <v>0</v>
      </c>
      <c r="T615" s="89">
        <f t="shared" si="238"/>
        <v>0</v>
      </c>
    </row>
    <row r="616" spans="2:21" hidden="1" x14ac:dyDescent="0.25">
      <c r="B616" s="83">
        <v>602</v>
      </c>
      <c r="C616" s="59" t="s">
        <v>7</v>
      </c>
      <c r="D616" s="61" t="s">
        <v>35</v>
      </c>
      <c r="E616" s="55" t="s">
        <v>350</v>
      </c>
      <c r="F616" s="78" t="s">
        <v>366</v>
      </c>
      <c r="G616" s="88"/>
      <c r="H616" s="88"/>
      <c r="I616" s="92"/>
      <c r="J616" s="88"/>
      <c r="K616" s="88">
        <v>4900</v>
      </c>
      <c r="L616" s="88"/>
      <c r="M616" s="88">
        <f t="shared" ref="M616:M617" si="256">SUM(K616+L616)</f>
        <v>4900</v>
      </c>
      <c r="N616" s="88"/>
      <c r="O616" s="88">
        <v>4900</v>
      </c>
      <c r="Q616" s="88">
        <v>98</v>
      </c>
      <c r="R616" s="88">
        <f t="shared" si="236"/>
        <v>480200</v>
      </c>
      <c r="S616" s="88">
        <f t="shared" si="237"/>
        <v>0</v>
      </c>
      <c r="T616" s="88">
        <f t="shared" si="238"/>
        <v>480200</v>
      </c>
    </row>
    <row r="617" spans="2:21" hidden="1" x14ac:dyDescent="0.25">
      <c r="B617" s="83">
        <v>603</v>
      </c>
      <c r="C617" s="59" t="s">
        <v>7</v>
      </c>
      <c r="D617" s="61" t="s">
        <v>8</v>
      </c>
      <c r="E617" s="55" t="s">
        <v>350</v>
      </c>
      <c r="F617" s="78" t="s">
        <v>366</v>
      </c>
      <c r="G617" s="88"/>
      <c r="H617" s="88"/>
      <c r="I617" s="92"/>
      <c r="J617" s="88"/>
      <c r="K617" s="88"/>
      <c r="L617" s="88"/>
      <c r="M617" s="88">
        <f t="shared" si="256"/>
        <v>0</v>
      </c>
      <c r="N617" s="88"/>
      <c r="O617" s="88">
        <v>2725</v>
      </c>
      <c r="Q617" s="88">
        <v>109</v>
      </c>
      <c r="R617" s="88">
        <f t="shared" si="236"/>
        <v>0</v>
      </c>
      <c r="S617" s="88">
        <f t="shared" si="237"/>
        <v>0</v>
      </c>
      <c r="T617" s="88">
        <f t="shared" si="238"/>
        <v>297025</v>
      </c>
    </row>
    <row r="618" spans="2:21" hidden="1" x14ac:dyDescent="0.25">
      <c r="B618" s="83">
        <v>604</v>
      </c>
      <c r="C618" s="65" t="s">
        <v>7</v>
      </c>
      <c r="D618" s="66" t="s">
        <v>43</v>
      </c>
      <c r="E618" s="67" t="s">
        <v>350</v>
      </c>
      <c r="F618" s="70" t="s">
        <v>366</v>
      </c>
      <c r="G618" s="89"/>
      <c r="H618" s="89"/>
      <c r="I618" s="93"/>
      <c r="J618" s="89"/>
      <c r="K618" s="89"/>
      <c r="L618" s="89"/>
      <c r="M618" s="89">
        <v>0</v>
      </c>
      <c r="N618" s="89"/>
      <c r="O618" s="89">
        <v>0</v>
      </c>
      <c r="Q618" s="89"/>
      <c r="R618" s="89">
        <f t="shared" si="236"/>
        <v>0</v>
      </c>
      <c r="S618" s="89">
        <f t="shared" si="237"/>
        <v>0</v>
      </c>
      <c r="T618" s="89">
        <f t="shared" si="238"/>
        <v>0</v>
      </c>
    </row>
    <row r="619" spans="2:21" hidden="1" x14ac:dyDescent="0.25">
      <c r="B619" s="83">
        <v>605</v>
      </c>
      <c r="C619" s="65" t="s">
        <v>7</v>
      </c>
      <c r="D619" s="73" t="s">
        <v>168</v>
      </c>
      <c r="E619" s="67" t="s">
        <v>350</v>
      </c>
      <c r="F619" s="70" t="s">
        <v>366</v>
      </c>
      <c r="G619" s="89"/>
      <c r="H619" s="89"/>
      <c r="I619" s="93"/>
      <c r="J619" s="89"/>
      <c r="K619" s="89"/>
      <c r="L619" s="89"/>
      <c r="M619" s="89">
        <v>0</v>
      </c>
      <c r="N619" s="89"/>
      <c r="O619" s="89">
        <v>0</v>
      </c>
      <c r="Q619" s="89"/>
      <c r="R619" s="89">
        <f t="shared" si="236"/>
        <v>0</v>
      </c>
      <c r="S619" s="89">
        <f t="shared" si="237"/>
        <v>0</v>
      </c>
      <c r="T619" s="89">
        <f t="shared" si="238"/>
        <v>0</v>
      </c>
    </row>
    <row r="620" spans="2:21" x14ac:dyDescent="0.25">
      <c r="B620" s="83">
        <v>606</v>
      </c>
      <c r="C620" s="59" t="s">
        <v>23</v>
      </c>
      <c r="D620" s="61" t="s">
        <v>99</v>
      </c>
      <c r="E620" s="55" t="s">
        <v>350</v>
      </c>
      <c r="F620" s="58" t="s">
        <v>366</v>
      </c>
      <c r="G620" s="88"/>
      <c r="H620" s="88"/>
      <c r="I620" s="92"/>
      <c r="J620" s="88"/>
      <c r="K620" s="88"/>
      <c r="L620" s="88"/>
      <c r="M620" s="88">
        <f t="shared" ref="M620:M624" si="257">SUM(K620+L620)</f>
        <v>0</v>
      </c>
      <c r="N620" s="88"/>
      <c r="O620" s="88">
        <v>2500</v>
      </c>
      <c r="P620" s="41">
        <f>M620-N620</f>
        <v>0</v>
      </c>
      <c r="Q620" s="88">
        <v>100</v>
      </c>
      <c r="R620" s="88">
        <f t="shared" si="236"/>
        <v>0</v>
      </c>
      <c r="S620" s="88">
        <f t="shared" si="237"/>
        <v>0</v>
      </c>
      <c r="T620" s="88">
        <f t="shared" si="238"/>
        <v>250000</v>
      </c>
      <c r="U620" s="54" t="s">
        <v>727</v>
      </c>
    </row>
    <row r="621" spans="2:21" hidden="1" x14ac:dyDescent="0.25">
      <c r="B621" s="83">
        <v>607</v>
      </c>
      <c r="C621" s="59" t="s">
        <v>7</v>
      </c>
      <c r="D621" s="63" t="s">
        <v>342</v>
      </c>
      <c r="E621" s="55" t="s">
        <v>350</v>
      </c>
      <c r="F621" s="58" t="s">
        <v>366</v>
      </c>
      <c r="G621" s="88"/>
      <c r="H621" s="88"/>
      <c r="I621" s="92"/>
      <c r="J621" s="88"/>
      <c r="K621" s="88">
        <v>26250</v>
      </c>
      <c r="L621" s="88"/>
      <c r="M621" s="88">
        <f t="shared" si="257"/>
        <v>26250</v>
      </c>
      <c r="N621" s="88"/>
      <c r="O621" s="88">
        <v>21000</v>
      </c>
      <c r="Q621" s="88">
        <v>105</v>
      </c>
      <c r="R621" s="88">
        <f t="shared" si="236"/>
        <v>2756250</v>
      </c>
      <c r="S621" s="88">
        <f t="shared" si="237"/>
        <v>0</v>
      </c>
      <c r="T621" s="88">
        <f t="shared" si="238"/>
        <v>2205000</v>
      </c>
    </row>
    <row r="622" spans="2:21" hidden="1" x14ac:dyDescent="0.25">
      <c r="B622" s="83">
        <v>608</v>
      </c>
      <c r="C622" s="59" t="s">
        <v>17</v>
      </c>
      <c r="D622" s="63" t="s">
        <v>159</v>
      </c>
      <c r="E622" s="55" t="s">
        <v>350</v>
      </c>
      <c r="F622" s="78" t="s">
        <v>366</v>
      </c>
      <c r="G622" s="88"/>
      <c r="H622" s="88"/>
      <c r="I622" s="92"/>
      <c r="J622" s="88"/>
      <c r="K622" s="88"/>
      <c r="L622" s="88"/>
      <c r="M622" s="88">
        <f t="shared" si="257"/>
        <v>0</v>
      </c>
      <c r="N622" s="88"/>
      <c r="O622" s="88">
        <v>0</v>
      </c>
      <c r="Q622" s="88">
        <v>95</v>
      </c>
      <c r="R622" s="88">
        <f t="shared" si="236"/>
        <v>0</v>
      </c>
      <c r="S622" s="88">
        <f t="shared" si="237"/>
        <v>0</v>
      </c>
      <c r="T622" s="88">
        <f t="shared" si="238"/>
        <v>0</v>
      </c>
    </row>
    <row r="623" spans="2:21" hidden="1" x14ac:dyDescent="0.25">
      <c r="B623" s="83">
        <v>609</v>
      </c>
      <c r="C623" s="59" t="s">
        <v>17</v>
      </c>
      <c r="D623" s="63" t="s">
        <v>159</v>
      </c>
      <c r="E623" s="55" t="s">
        <v>350</v>
      </c>
      <c r="F623" s="58" t="s">
        <v>367</v>
      </c>
      <c r="G623" s="88"/>
      <c r="H623" s="88"/>
      <c r="I623" s="92"/>
      <c r="J623" s="88"/>
      <c r="K623" s="88"/>
      <c r="L623" s="88"/>
      <c r="M623" s="88">
        <f t="shared" si="257"/>
        <v>0</v>
      </c>
      <c r="N623" s="88"/>
      <c r="O623" s="88">
        <v>0</v>
      </c>
      <c r="Q623" s="88">
        <v>112</v>
      </c>
      <c r="R623" s="88">
        <f t="shared" si="236"/>
        <v>0</v>
      </c>
      <c r="S623" s="88">
        <f t="shared" si="237"/>
        <v>0</v>
      </c>
      <c r="T623" s="88">
        <f t="shared" si="238"/>
        <v>0</v>
      </c>
    </row>
    <row r="624" spans="2:21" hidden="1" x14ac:dyDescent="0.25">
      <c r="B624" s="83">
        <v>610</v>
      </c>
      <c r="C624" s="59" t="s">
        <v>17</v>
      </c>
      <c r="D624" s="63" t="s">
        <v>159</v>
      </c>
      <c r="E624" s="55" t="s">
        <v>350</v>
      </c>
      <c r="F624" s="58" t="s">
        <v>368</v>
      </c>
      <c r="G624" s="88"/>
      <c r="H624" s="88"/>
      <c r="I624" s="92"/>
      <c r="J624" s="88"/>
      <c r="K624" s="88"/>
      <c r="L624" s="88"/>
      <c r="M624" s="88">
        <f t="shared" si="257"/>
        <v>0</v>
      </c>
      <c r="N624" s="88"/>
      <c r="O624" s="88">
        <v>6200</v>
      </c>
      <c r="Q624" s="88">
        <v>124</v>
      </c>
      <c r="R624" s="88">
        <f t="shared" si="236"/>
        <v>0</v>
      </c>
      <c r="S624" s="88">
        <f t="shared" si="237"/>
        <v>0</v>
      </c>
      <c r="T624" s="88">
        <f t="shared" si="238"/>
        <v>768800</v>
      </c>
    </row>
    <row r="625" spans="2:21" hidden="1" x14ac:dyDescent="0.25">
      <c r="B625" s="83">
        <v>611</v>
      </c>
      <c r="C625" s="65" t="s">
        <v>7</v>
      </c>
      <c r="D625" s="73" t="s">
        <v>369</v>
      </c>
      <c r="E625" s="67" t="s">
        <v>350</v>
      </c>
      <c r="F625" s="70" t="s">
        <v>370</v>
      </c>
      <c r="G625" s="89"/>
      <c r="H625" s="89"/>
      <c r="I625" s="93"/>
      <c r="J625" s="89"/>
      <c r="K625" s="89"/>
      <c r="L625" s="89"/>
      <c r="M625" s="89">
        <v>0</v>
      </c>
      <c r="N625" s="89"/>
      <c r="O625" s="89">
        <v>0</v>
      </c>
      <c r="Q625" s="89"/>
      <c r="R625" s="89">
        <f t="shared" si="236"/>
        <v>0</v>
      </c>
      <c r="S625" s="89">
        <f t="shared" si="237"/>
        <v>0</v>
      </c>
      <c r="T625" s="89">
        <f t="shared" si="238"/>
        <v>0</v>
      </c>
    </row>
    <row r="626" spans="2:21" hidden="1" x14ac:dyDescent="0.25">
      <c r="B626" s="83">
        <v>612</v>
      </c>
      <c r="C626" s="59" t="s">
        <v>17</v>
      </c>
      <c r="D626" s="61" t="s">
        <v>159</v>
      </c>
      <c r="E626" s="55" t="s">
        <v>350</v>
      </c>
      <c r="F626" s="58" t="s">
        <v>370</v>
      </c>
      <c r="G626" s="88"/>
      <c r="H626" s="88"/>
      <c r="I626" s="92"/>
      <c r="J626" s="88"/>
      <c r="K626" s="88"/>
      <c r="L626" s="88"/>
      <c r="M626" s="88">
        <f t="shared" ref="M626:M627" si="258">SUM(K626+L626)</f>
        <v>0</v>
      </c>
      <c r="N626" s="88"/>
      <c r="O626" s="88">
        <v>0</v>
      </c>
      <c r="Q626" s="88">
        <v>105</v>
      </c>
      <c r="R626" s="88">
        <f t="shared" si="236"/>
        <v>0</v>
      </c>
      <c r="S626" s="88">
        <f t="shared" si="237"/>
        <v>0</v>
      </c>
      <c r="T626" s="88">
        <f t="shared" si="238"/>
        <v>0</v>
      </c>
    </row>
    <row r="627" spans="2:21" hidden="1" x14ac:dyDescent="0.25">
      <c r="B627" s="83">
        <v>613</v>
      </c>
      <c r="C627" s="59" t="s">
        <v>7</v>
      </c>
      <c r="D627" s="61" t="s">
        <v>208</v>
      </c>
      <c r="E627" s="55"/>
      <c r="F627" s="58" t="s">
        <v>370</v>
      </c>
      <c r="G627" s="88"/>
      <c r="H627" s="88"/>
      <c r="I627" s="92"/>
      <c r="J627" s="88"/>
      <c r="K627" s="88"/>
      <c r="L627" s="88"/>
      <c r="M627" s="88">
        <f t="shared" si="258"/>
        <v>0</v>
      </c>
      <c r="N627" s="88"/>
      <c r="O627" s="88">
        <v>0</v>
      </c>
      <c r="Q627" s="88">
        <v>110</v>
      </c>
      <c r="R627" s="88">
        <f t="shared" si="236"/>
        <v>0</v>
      </c>
      <c r="S627" s="88">
        <f t="shared" si="237"/>
        <v>0</v>
      </c>
      <c r="T627" s="88">
        <f t="shared" si="238"/>
        <v>0</v>
      </c>
    </row>
    <row r="628" spans="2:21" hidden="1" x14ac:dyDescent="0.25">
      <c r="B628" s="83">
        <v>614</v>
      </c>
      <c r="C628" s="65" t="s">
        <v>7</v>
      </c>
      <c r="D628" s="73" t="s">
        <v>100</v>
      </c>
      <c r="E628" s="67" t="s">
        <v>350</v>
      </c>
      <c r="F628" s="70" t="s">
        <v>371</v>
      </c>
      <c r="G628" s="89"/>
      <c r="H628" s="89"/>
      <c r="I628" s="93"/>
      <c r="J628" s="89"/>
      <c r="K628" s="89"/>
      <c r="L628" s="89"/>
      <c r="M628" s="89">
        <v>0</v>
      </c>
      <c r="N628" s="89"/>
      <c r="O628" s="89">
        <v>0</v>
      </c>
      <c r="Q628" s="89"/>
      <c r="R628" s="89">
        <f t="shared" si="236"/>
        <v>0</v>
      </c>
      <c r="S628" s="89">
        <f t="shared" si="237"/>
        <v>0</v>
      </c>
      <c r="T628" s="89">
        <f t="shared" si="238"/>
        <v>0</v>
      </c>
    </row>
    <row r="629" spans="2:21" hidden="1" x14ac:dyDescent="0.25">
      <c r="B629" s="83">
        <v>615</v>
      </c>
      <c r="C629" s="65" t="s">
        <v>7</v>
      </c>
      <c r="D629" s="66" t="s">
        <v>200</v>
      </c>
      <c r="E629" s="67" t="s">
        <v>350</v>
      </c>
      <c r="F629" s="70" t="s">
        <v>371</v>
      </c>
      <c r="G629" s="89"/>
      <c r="H629" s="89"/>
      <c r="I629" s="93"/>
      <c r="J629" s="89"/>
      <c r="K629" s="89"/>
      <c r="L629" s="89"/>
      <c r="M629" s="89">
        <v>0</v>
      </c>
      <c r="N629" s="89"/>
      <c r="O629" s="89">
        <v>0</v>
      </c>
      <c r="Q629" s="89"/>
      <c r="R629" s="89">
        <f t="shared" si="236"/>
        <v>0</v>
      </c>
      <c r="S629" s="89">
        <f t="shared" si="237"/>
        <v>0</v>
      </c>
      <c r="T629" s="89">
        <f t="shared" si="238"/>
        <v>0</v>
      </c>
    </row>
    <row r="630" spans="2:21" x14ac:dyDescent="0.25">
      <c r="B630" s="83">
        <v>616</v>
      </c>
      <c r="C630" s="59" t="s">
        <v>23</v>
      </c>
      <c r="D630" s="61" t="s">
        <v>201</v>
      </c>
      <c r="E630" s="55"/>
      <c r="F630" s="58" t="s">
        <v>372</v>
      </c>
      <c r="G630" s="88"/>
      <c r="H630" s="88"/>
      <c r="I630" s="92"/>
      <c r="J630" s="88"/>
      <c r="K630" s="88"/>
      <c r="L630" s="88"/>
      <c r="M630" s="88">
        <f t="shared" ref="M630" si="259">SUM(K630+L630)</f>
        <v>0</v>
      </c>
      <c r="N630" s="88"/>
      <c r="O630" s="88">
        <v>0</v>
      </c>
      <c r="P630" s="41">
        <f>M630-N630</f>
        <v>0</v>
      </c>
      <c r="Q630" s="88">
        <v>130</v>
      </c>
      <c r="R630" s="88">
        <f t="shared" ref="R630:R693" si="260">M630*Q630</f>
        <v>0</v>
      </c>
      <c r="S630" s="88">
        <f t="shared" ref="S630:S693" si="261">N630*Q630</f>
        <v>0</v>
      </c>
      <c r="T630" s="88">
        <f t="shared" ref="T630:T693" si="262">O630*Q630</f>
        <v>0</v>
      </c>
      <c r="U630" s="54" t="s">
        <v>727</v>
      </c>
    </row>
    <row r="631" spans="2:21" hidden="1" x14ac:dyDescent="0.25">
      <c r="B631" s="83">
        <v>617</v>
      </c>
      <c r="C631" s="65" t="s">
        <v>7</v>
      </c>
      <c r="D631" s="73" t="s">
        <v>35</v>
      </c>
      <c r="E631" s="67" t="s">
        <v>350</v>
      </c>
      <c r="F631" s="68" t="s">
        <v>373</v>
      </c>
      <c r="G631" s="89"/>
      <c r="H631" s="89"/>
      <c r="I631" s="93"/>
      <c r="J631" s="89"/>
      <c r="K631" s="89"/>
      <c r="L631" s="89"/>
      <c r="M631" s="89">
        <v>0</v>
      </c>
      <c r="N631" s="89"/>
      <c r="O631" s="89">
        <v>0</v>
      </c>
      <c r="Q631" s="89"/>
      <c r="R631" s="89">
        <f t="shared" si="260"/>
        <v>0</v>
      </c>
      <c r="S631" s="89">
        <f t="shared" si="261"/>
        <v>0</v>
      </c>
      <c r="T631" s="89">
        <f t="shared" si="262"/>
        <v>0</v>
      </c>
    </row>
    <row r="632" spans="2:21" hidden="1" x14ac:dyDescent="0.25">
      <c r="B632" s="83">
        <v>618</v>
      </c>
      <c r="C632" s="59" t="s">
        <v>7</v>
      </c>
      <c r="D632" s="61" t="s">
        <v>374</v>
      </c>
      <c r="E632" s="55" t="s">
        <v>350</v>
      </c>
      <c r="F632" s="57" t="s">
        <v>373</v>
      </c>
      <c r="G632" s="88"/>
      <c r="H632" s="88"/>
      <c r="I632" s="92"/>
      <c r="J632" s="88"/>
      <c r="K632" s="88"/>
      <c r="L632" s="88"/>
      <c r="M632" s="88">
        <f t="shared" ref="M632:M634" si="263">SUM(K632+L632)</f>
        <v>0</v>
      </c>
      <c r="N632" s="88"/>
      <c r="O632" s="88">
        <v>0</v>
      </c>
      <c r="Q632" s="88">
        <v>115</v>
      </c>
      <c r="R632" s="88">
        <f t="shared" si="260"/>
        <v>0</v>
      </c>
      <c r="S632" s="88">
        <f t="shared" si="261"/>
        <v>0</v>
      </c>
      <c r="T632" s="88">
        <f t="shared" si="262"/>
        <v>0</v>
      </c>
    </row>
    <row r="633" spans="2:21" hidden="1" x14ac:dyDescent="0.25">
      <c r="B633" s="83">
        <v>619</v>
      </c>
      <c r="C633" s="59" t="s">
        <v>7</v>
      </c>
      <c r="D633" s="63" t="s">
        <v>8</v>
      </c>
      <c r="E633" s="55" t="s">
        <v>350</v>
      </c>
      <c r="F633" s="57" t="s">
        <v>373</v>
      </c>
      <c r="G633" s="88"/>
      <c r="H633" s="88"/>
      <c r="I633" s="92"/>
      <c r="J633" s="88"/>
      <c r="K633" s="88">
        <v>3100</v>
      </c>
      <c r="L633" s="88"/>
      <c r="M633" s="88">
        <f t="shared" si="263"/>
        <v>3100</v>
      </c>
      <c r="N633" s="88"/>
      <c r="O633" s="88">
        <v>3100</v>
      </c>
      <c r="Q633" s="88">
        <v>124</v>
      </c>
      <c r="R633" s="88">
        <f t="shared" si="260"/>
        <v>384400</v>
      </c>
      <c r="S633" s="88">
        <f t="shared" si="261"/>
        <v>0</v>
      </c>
      <c r="T633" s="88">
        <f t="shared" si="262"/>
        <v>384400</v>
      </c>
    </row>
    <row r="634" spans="2:21" hidden="1" x14ac:dyDescent="0.25">
      <c r="B634" s="83">
        <v>620</v>
      </c>
      <c r="C634" s="59" t="s">
        <v>7</v>
      </c>
      <c r="D634" s="61" t="s">
        <v>43</v>
      </c>
      <c r="E634" s="55" t="s">
        <v>350</v>
      </c>
      <c r="F634" s="57" t="s">
        <v>373</v>
      </c>
      <c r="G634" s="88"/>
      <c r="H634" s="88"/>
      <c r="I634" s="92"/>
      <c r="J634" s="88"/>
      <c r="K634" s="88"/>
      <c r="L634" s="88"/>
      <c r="M634" s="88">
        <f t="shared" si="263"/>
        <v>0</v>
      </c>
      <c r="N634" s="88"/>
      <c r="O634" s="88">
        <v>0</v>
      </c>
      <c r="Q634" s="88">
        <v>115</v>
      </c>
      <c r="R634" s="88">
        <f t="shared" si="260"/>
        <v>0</v>
      </c>
      <c r="S634" s="88">
        <f t="shared" si="261"/>
        <v>0</v>
      </c>
      <c r="T634" s="88">
        <f t="shared" si="262"/>
        <v>0</v>
      </c>
    </row>
    <row r="635" spans="2:21" hidden="1" x14ac:dyDescent="0.25">
      <c r="B635" s="83">
        <v>621</v>
      </c>
      <c r="C635" s="65" t="s">
        <v>7</v>
      </c>
      <c r="D635" s="73" t="s">
        <v>63</v>
      </c>
      <c r="E635" s="67" t="s">
        <v>350</v>
      </c>
      <c r="F635" s="68" t="s">
        <v>373</v>
      </c>
      <c r="G635" s="89"/>
      <c r="H635" s="89"/>
      <c r="I635" s="93"/>
      <c r="J635" s="89"/>
      <c r="K635" s="89"/>
      <c r="L635" s="89"/>
      <c r="M635" s="89">
        <v>0</v>
      </c>
      <c r="N635" s="89"/>
      <c r="O635" s="89">
        <v>0</v>
      </c>
      <c r="Q635" s="89"/>
      <c r="R635" s="89">
        <f t="shared" si="260"/>
        <v>0</v>
      </c>
      <c r="S635" s="89">
        <f t="shared" si="261"/>
        <v>0</v>
      </c>
      <c r="T635" s="89">
        <f t="shared" si="262"/>
        <v>0</v>
      </c>
    </row>
    <row r="636" spans="2:21" hidden="1" x14ac:dyDescent="0.25">
      <c r="B636" s="83">
        <v>622</v>
      </c>
      <c r="C636" s="59" t="s">
        <v>17</v>
      </c>
      <c r="D636" s="61" t="s">
        <v>159</v>
      </c>
      <c r="E636" s="55" t="s">
        <v>350</v>
      </c>
      <c r="F636" s="57" t="s">
        <v>373</v>
      </c>
      <c r="G636" s="88"/>
      <c r="H636" s="88"/>
      <c r="I636" s="92"/>
      <c r="J636" s="88"/>
      <c r="K636" s="88"/>
      <c r="L636" s="88"/>
      <c r="M636" s="88">
        <f t="shared" ref="M636:M637" si="264">SUM(K636+L636)</f>
        <v>0</v>
      </c>
      <c r="N636" s="88"/>
      <c r="O636" s="88">
        <v>5750</v>
      </c>
      <c r="Q636" s="88">
        <v>115</v>
      </c>
      <c r="R636" s="88">
        <f t="shared" si="260"/>
        <v>0</v>
      </c>
      <c r="S636" s="88">
        <f t="shared" si="261"/>
        <v>0</v>
      </c>
      <c r="T636" s="88">
        <f t="shared" si="262"/>
        <v>661250</v>
      </c>
    </row>
    <row r="637" spans="2:21" hidden="1" x14ac:dyDescent="0.25">
      <c r="B637" s="83">
        <v>623</v>
      </c>
      <c r="C637" s="59" t="s">
        <v>7</v>
      </c>
      <c r="D637" s="63" t="s">
        <v>14</v>
      </c>
      <c r="E637" s="55" t="s">
        <v>350</v>
      </c>
      <c r="F637" s="57" t="s">
        <v>373</v>
      </c>
      <c r="G637" s="88"/>
      <c r="H637" s="88"/>
      <c r="I637" s="92"/>
      <c r="J637" s="88"/>
      <c r="K637" s="88">
        <v>3000</v>
      </c>
      <c r="L637" s="88">
        <v>3000</v>
      </c>
      <c r="M637" s="88">
        <f t="shared" si="264"/>
        <v>6000</v>
      </c>
      <c r="N637" s="88"/>
      <c r="O637" s="88">
        <v>3000</v>
      </c>
      <c r="Q637" s="88">
        <v>120</v>
      </c>
      <c r="R637" s="88">
        <f t="shared" si="260"/>
        <v>720000</v>
      </c>
      <c r="S637" s="88">
        <f t="shared" si="261"/>
        <v>0</v>
      </c>
      <c r="T637" s="88">
        <f t="shared" si="262"/>
        <v>360000</v>
      </c>
    </row>
    <row r="638" spans="2:21" hidden="1" x14ac:dyDescent="0.25">
      <c r="B638" s="83">
        <v>624</v>
      </c>
      <c r="C638" s="65" t="s">
        <v>7</v>
      </c>
      <c r="D638" s="73" t="s">
        <v>132</v>
      </c>
      <c r="E638" s="67" t="s">
        <v>350</v>
      </c>
      <c r="F638" s="68" t="s">
        <v>373</v>
      </c>
      <c r="G638" s="89"/>
      <c r="H638" s="89"/>
      <c r="I638" s="93"/>
      <c r="J638" s="89"/>
      <c r="K638" s="89"/>
      <c r="L638" s="89"/>
      <c r="M638" s="89">
        <v>0</v>
      </c>
      <c r="N638" s="89"/>
      <c r="O638" s="89">
        <v>0</v>
      </c>
      <c r="Q638" s="89"/>
      <c r="R638" s="89">
        <f t="shared" si="260"/>
        <v>0</v>
      </c>
      <c r="S638" s="89">
        <f t="shared" si="261"/>
        <v>0</v>
      </c>
      <c r="T638" s="89">
        <f t="shared" si="262"/>
        <v>0</v>
      </c>
    </row>
    <row r="639" spans="2:21" hidden="1" x14ac:dyDescent="0.25">
      <c r="B639" s="83">
        <v>625</v>
      </c>
      <c r="C639" s="65" t="s">
        <v>7</v>
      </c>
      <c r="D639" s="66" t="s">
        <v>183</v>
      </c>
      <c r="E639" s="67" t="s">
        <v>350</v>
      </c>
      <c r="F639" s="70" t="s">
        <v>375</v>
      </c>
      <c r="G639" s="89"/>
      <c r="H639" s="89"/>
      <c r="I639" s="93"/>
      <c r="J639" s="89"/>
      <c r="K639" s="89"/>
      <c r="L639" s="89"/>
      <c r="M639" s="89">
        <v>0</v>
      </c>
      <c r="N639" s="89"/>
      <c r="O639" s="89">
        <v>0</v>
      </c>
      <c r="Q639" s="89"/>
      <c r="R639" s="89">
        <f t="shared" si="260"/>
        <v>0</v>
      </c>
      <c r="S639" s="89">
        <f t="shared" si="261"/>
        <v>0</v>
      </c>
      <c r="T639" s="89">
        <f t="shared" si="262"/>
        <v>0</v>
      </c>
    </row>
    <row r="640" spans="2:21" hidden="1" x14ac:dyDescent="0.25">
      <c r="B640" s="83">
        <v>626</v>
      </c>
      <c r="C640" s="65" t="s">
        <v>7</v>
      </c>
      <c r="D640" s="73" t="s">
        <v>35</v>
      </c>
      <c r="E640" s="67" t="s">
        <v>350</v>
      </c>
      <c r="F640" s="68" t="s">
        <v>376</v>
      </c>
      <c r="G640" s="89"/>
      <c r="H640" s="89"/>
      <c r="I640" s="93"/>
      <c r="J640" s="89"/>
      <c r="K640" s="89"/>
      <c r="L640" s="89"/>
      <c r="M640" s="89">
        <v>0</v>
      </c>
      <c r="N640" s="89"/>
      <c r="O640" s="89">
        <v>0</v>
      </c>
      <c r="Q640" s="89"/>
      <c r="R640" s="89">
        <f t="shared" si="260"/>
        <v>0</v>
      </c>
      <c r="S640" s="89">
        <f t="shared" si="261"/>
        <v>0</v>
      </c>
      <c r="T640" s="89">
        <f t="shared" si="262"/>
        <v>0</v>
      </c>
    </row>
    <row r="641" spans="2:21" hidden="1" x14ac:dyDescent="0.25">
      <c r="B641" s="83">
        <v>627</v>
      </c>
      <c r="C641" s="59" t="s">
        <v>7</v>
      </c>
      <c r="D641" s="63" t="s">
        <v>90</v>
      </c>
      <c r="E641" s="55" t="s">
        <v>350</v>
      </c>
      <c r="F641" s="57" t="s">
        <v>376</v>
      </c>
      <c r="G641" s="88"/>
      <c r="H641" s="88"/>
      <c r="I641" s="92"/>
      <c r="J641" s="88"/>
      <c r="K641" s="88">
        <v>2875</v>
      </c>
      <c r="L641" s="88"/>
      <c r="M641" s="88">
        <f t="shared" ref="M641:M642" si="265">SUM(K641+L641)</f>
        <v>2875</v>
      </c>
      <c r="N641" s="88"/>
      <c r="O641" s="88">
        <v>2875</v>
      </c>
      <c r="Q641" s="88">
        <v>115</v>
      </c>
      <c r="R641" s="88">
        <f t="shared" si="260"/>
        <v>330625</v>
      </c>
      <c r="S641" s="88">
        <f t="shared" si="261"/>
        <v>0</v>
      </c>
      <c r="T641" s="88">
        <f t="shared" si="262"/>
        <v>330625</v>
      </c>
    </row>
    <row r="642" spans="2:21" x14ac:dyDescent="0.25">
      <c r="B642" s="83">
        <v>628</v>
      </c>
      <c r="C642" s="59" t="s">
        <v>23</v>
      </c>
      <c r="D642" s="61" t="s">
        <v>99</v>
      </c>
      <c r="E642" s="55" t="s">
        <v>350</v>
      </c>
      <c r="F642" s="58" t="s">
        <v>377</v>
      </c>
      <c r="G642" s="88"/>
      <c r="H642" s="88"/>
      <c r="I642" s="92"/>
      <c r="J642" s="88"/>
      <c r="K642" s="88"/>
      <c r="L642" s="88"/>
      <c r="M642" s="88">
        <f t="shared" si="265"/>
        <v>0</v>
      </c>
      <c r="N642" s="88"/>
      <c r="O642" s="88">
        <v>3025</v>
      </c>
      <c r="P642" s="41">
        <f t="shared" ref="P642:P643" si="266">M642-N642</f>
        <v>0</v>
      </c>
      <c r="Q642" s="88">
        <v>121</v>
      </c>
      <c r="R642" s="88">
        <f t="shared" si="260"/>
        <v>0</v>
      </c>
      <c r="S642" s="88">
        <f t="shared" si="261"/>
        <v>0</v>
      </c>
      <c r="T642" s="88">
        <f t="shared" si="262"/>
        <v>366025</v>
      </c>
      <c r="U642" s="54" t="s">
        <v>727</v>
      </c>
    </row>
    <row r="643" spans="2:21" x14ac:dyDescent="0.25">
      <c r="B643" s="83">
        <v>629</v>
      </c>
      <c r="C643" s="65" t="s">
        <v>23</v>
      </c>
      <c r="D643" s="66" t="s">
        <v>71</v>
      </c>
      <c r="E643" s="67" t="s">
        <v>350</v>
      </c>
      <c r="F643" s="70" t="s">
        <v>378</v>
      </c>
      <c r="G643" s="89"/>
      <c r="H643" s="89"/>
      <c r="I643" s="93"/>
      <c r="J643" s="89"/>
      <c r="K643" s="89"/>
      <c r="L643" s="89"/>
      <c r="M643" s="89">
        <v>0</v>
      </c>
      <c r="N643" s="89"/>
      <c r="O643" s="89">
        <v>0</v>
      </c>
      <c r="P643" s="41">
        <f t="shared" si="266"/>
        <v>0</v>
      </c>
      <c r="Q643" s="89"/>
      <c r="R643" s="89">
        <f t="shared" si="260"/>
        <v>0</v>
      </c>
      <c r="S643" s="89">
        <f t="shared" si="261"/>
        <v>0</v>
      </c>
      <c r="T643" s="89">
        <f t="shared" si="262"/>
        <v>0</v>
      </c>
    </row>
    <row r="644" spans="2:21" hidden="1" x14ac:dyDescent="0.25">
      <c r="B644" s="83">
        <v>630</v>
      </c>
      <c r="C644" s="65" t="s">
        <v>7</v>
      </c>
      <c r="D644" s="66" t="s">
        <v>209</v>
      </c>
      <c r="E644" s="67" t="s">
        <v>350</v>
      </c>
      <c r="F644" s="70" t="s">
        <v>378</v>
      </c>
      <c r="G644" s="89"/>
      <c r="H644" s="89"/>
      <c r="I644" s="93"/>
      <c r="J644" s="89"/>
      <c r="K644" s="89"/>
      <c r="L644" s="89"/>
      <c r="M644" s="89">
        <v>0</v>
      </c>
      <c r="N644" s="89"/>
      <c r="O644" s="89">
        <v>0</v>
      </c>
      <c r="Q644" s="89"/>
      <c r="R644" s="89">
        <f t="shared" si="260"/>
        <v>0</v>
      </c>
      <c r="S644" s="89">
        <f t="shared" si="261"/>
        <v>0</v>
      </c>
      <c r="T644" s="89">
        <f t="shared" si="262"/>
        <v>0</v>
      </c>
    </row>
    <row r="645" spans="2:21" x14ac:dyDescent="0.25">
      <c r="B645" s="83">
        <v>631</v>
      </c>
      <c r="C645" s="65" t="s">
        <v>23</v>
      </c>
      <c r="D645" s="66" t="s">
        <v>280</v>
      </c>
      <c r="E645" s="67" t="s">
        <v>350</v>
      </c>
      <c r="F645" s="70" t="s">
        <v>378</v>
      </c>
      <c r="G645" s="89"/>
      <c r="H645" s="89"/>
      <c r="I645" s="93"/>
      <c r="J645" s="89"/>
      <c r="K645" s="89"/>
      <c r="L645" s="89"/>
      <c r="M645" s="89">
        <v>0</v>
      </c>
      <c r="N645" s="89"/>
      <c r="O645" s="89">
        <v>0</v>
      </c>
      <c r="P645" s="41">
        <f>M645-N645</f>
        <v>0</v>
      </c>
      <c r="Q645" s="89"/>
      <c r="R645" s="89">
        <f t="shared" si="260"/>
        <v>0</v>
      </c>
      <c r="S645" s="89">
        <f t="shared" si="261"/>
        <v>0</v>
      </c>
      <c r="T645" s="89">
        <f t="shared" si="262"/>
        <v>0</v>
      </c>
    </row>
    <row r="646" spans="2:21" hidden="1" x14ac:dyDescent="0.25">
      <c r="B646" s="83">
        <v>632</v>
      </c>
      <c r="C646" s="59" t="s">
        <v>7</v>
      </c>
      <c r="D646" s="61" t="s">
        <v>242</v>
      </c>
      <c r="E646" s="55" t="s">
        <v>350</v>
      </c>
      <c r="F646" s="58" t="s">
        <v>378</v>
      </c>
      <c r="G646" s="88"/>
      <c r="H646" s="88"/>
      <c r="I646" s="92"/>
      <c r="J646" s="88"/>
      <c r="K646" s="88"/>
      <c r="L646" s="88"/>
      <c r="M646" s="88">
        <f t="shared" ref="M646" si="267">SUM(K646+L646)</f>
        <v>0</v>
      </c>
      <c r="N646" s="88"/>
      <c r="O646" s="88">
        <v>3225</v>
      </c>
      <c r="Q646" s="88">
        <v>129</v>
      </c>
      <c r="R646" s="88">
        <f t="shared" si="260"/>
        <v>0</v>
      </c>
      <c r="S646" s="88">
        <f t="shared" si="261"/>
        <v>0</v>
      </c>
      <c r="T646" s="88">
        <f t="shared" si="262"/>
        <v>416025</v>
      </c>
    </row>
    <row r="647" spans="2:21" x14ac:dyDescent="0.25">
      <c r="B647" s="83">
        <v>633</v>
      </c>
      <c r="C647" s="65" t="s">
        <v>23</v>
      </c>
      <c r="D647" s="73" t="s">
        <v>203</v>
      </c>
      <c r="E647" s="67" t="s">
        <v>350</v>
      </c>
      <c r="F647" s="70" t="s">
        <v>379</v>
      </c>
      <c r="G647" s="89"/>
      <c r="H647" s="89"/>
      <c r="I647" s="93"/>
      <c r="J647" s="89"/>
      <c r="K647" s="89"/>
      <c r="L647" s="89"/>
      <c r="M647" s="89">
        <v>0</v>
      </c>
      <c r="N647" s="89"/>
      <c r="O647" s="89">
        <v>0</v>
      </c>
      <c r="P647" s="41">
        <f t="shared" ref="P647:P648" si="268">M647-N647</f>
        <v>0</v>
      </c>
      <c r="Q647" s="89"/>
      <c r="R647" s="89">
        <f t="shared" si="260"/>
        <v>0</v>
      </c>
      <c r="S647" s="89">
        <f t="shared" si="261"/>
        <v>0</v>
      </c>
      <c r="T647" s="89">
        <f t="shared" si="262"/>
        <v>0</v>
      </c>
    </row>
    <row r="648" spans="2:21" x14ac:dyDescent="0.25">
      <c r="B648" s="83">
        <v>634</v>
      </c>
      <c r="C648" s="59" t="s">
        <v>23</v>
      </c>
      <c r="D648" s="63" t="s">
        <v>66</v>
      </c>
      <c r="E648" s="55" t="s">
        <v>350</v>
      </c>
      <c r="F648" s="58" t="s">
        <v>379</v>
      </c>
      <c r="G648" s="88"/>
      <c r="H648" s="88"/>
      <c r="I648" s="92"/>
      <c r="J648" s="88"/>
      <c r="K648" s="88">
        <v>3900</v>
      </c>
      <c r="L648" s="88"/>
      <c r="M648" s="88">
        <f t="shared" ref="M648:M649" si="269">SUM(K648+L648)</f>
        <v>3900</v>
      </c>
      <c r="N648" s="88"/>
      <c r="O648" s="88">
        <v>15600</v>
      </c>
      <c r="P648" s="41">
        <f t="shared" si="268"/>
        <v>3900</v>
      </c>
      <c r="Q648" s="88">
        <v>156</v>
      </c>
      <c r="R648" s="88">
        <f t="shared" si="260"/>
        <v>608400</v>
      </c>
      <c r="S648" s="88">
        <f t="shared" si="261"/>
        <v>0</v>
      </c>
      <c r="T648" s="88">
        <f t="shared" si="262"/>
        <v>2433600</v>
      </c>
      <c r="U648" s="54" t="s">
        <v>727</v>
      </c>
    </row>
    <row r="649" spans="2:21" hidden="1" x14ac:dyDescent="0.25">
      <c r="B649" s="83">
        <v>635</v>
      </c>
      <c r="C649" s="59" t="s">
        <v>7</v>
      </c>
      <c r="D649" s="63" t="s">
        <v>8</v>
      </c>
      <c r="E649" s="55" t="s">
        <v>350</v>
      </c>
      <c r="F649" s="58" t="s">
        <v>379</v>
      </c>
      <c r="G649" s="88"/>
      <c r="H649" s="88"/>
      <c r="I649" s="92"/>
      <c r="J649" s="88"/>
      <c r="K649" s="88"/>
      <c r="L649" s="88"/>
      <c r="M649" s="88">
        <f t="shared" si="269"/>
        <v>0</v>
      </c>
      <c r="N649" s="88"/>
      <c r="O649" s="88">
        <v>0</v>
      </c>
      <c r="Q649" s="88">
        <v>100</v>
      </c>
      <c r="R649" s="88">
        <f t="shared" si="260"/>
        <v>0</v>
      </c>
      <c r="S649" s="88">
        <f t="shared" si="261"/>
        <v>0</v>
      </c>
      <c r="T649" s="88">
        <f t="shared" si="262"/>
        <v>0</v>
      </c>
    </row>
    <row r="650" spans="2:21" hidden="1" x14ac:dyDescent="0.25">
      <c r="B650" s="83">
        <v>636</v>
      </c>
      <c r="C650" s="65" t="s">
        <v>7</v>
      </c>
      <c r="D650" s="73" t="s">
        <v>52</v>
      </c>
      <c r="E650" s="67" t="s">
        <v>350</v>
      </c>
      <c r="F650" s="70" t="s">
        <v>379</v>
      </c>
      <c r="G650" s="89"/>
      <c r="H650" s="89"/>
      <c r="I650" s="93"/>
      <c r="J650" s="89"/>
      <c r="K650" s="89"/>
      <c r="L650" s="89"/>
      <c r="M650" s="89">
        <v>0</v>
      </c>
      <c r="N650" s="89"/>
      <c r="O650" s="89">
        <v>0</v>
      </c>
      <c r="Q650" s="89"/>
      <c r="R650" s="89">
        <f t="shared" si="260"/>
        <v>0</v>
      </c>
      <c r="S650" s="89">
        <f t="shared" si="261"/>
        <v>0</v>
      </c>
      <c r="T650" s="89">
        <f t="shared" si="262"/>
        <v>0</v>
      </c>
    </row>
    <row r="651" spans="2:21" hidden="1" x14ac:dyDescent="0.25">
      <c r="B651" s="83">
        <v>637</v>
      </c>
      <c r="C651" s="65" t="s">
        <v>7</v>
      </c>
      <c r="D651" s="73" t="s">
        <v>132</v>
      </c>
      <c r="E651" s="67" t="s">
        <v>350</v>
      </c>
      <c r="F651" s="70" t="s">
        <v>379</v>
      </c>
      <c r="G651" s="89"/>
      <c r="H651" s="89"/>
      <c r="I651" s="93"/>
      <c r="J651" s="89"/>
      <c r="K651" s="89"/>
      <c r="L651" s="89"/>
      <c r="M651" s="89">
        <v>0</v>
      </c>
      <c r="N651" s="89"/>
      <c r="O651" s="89">
        <v>0</v>
      </c>
      <c r="Q651" s="89"/>
      <c r="R651" s="89">
        <f t="shared" si="260"/>
        <v>0</v>
      </c>
      <c r="S651" s="89">
        <f t="shared" si="261"/>
        <v>0</v>
      </c>
      <c r="T651" s="89">
        <f t="shared" si="262"/>
        <v>0</v>
      </c>
    </row>
    <row r="652" spans="2:21" hidden="1" x14ac:dyDescent="0.25">
      <c r="B652" s="83">
        <v>638</v>
      </c>
      <c r="C652" s="59" t="s">
        <v>7</v>
      </c>
      <c r="D652" s="63" t="s">
        <v>8</v>
      </c>
      <c r="E652" s="55" t="s">
        <v>350</v>
      </c>
      <c r="F652" s="58" t="s">
        <v>380</v>
      </c>
      <c r="G652" s="88"/>
      <c r="H652" s="88"/>
      <c r="I652" s="92"/>
      <c r="J652" s="88"/>
      <c r="K652" s="88">
        <v>11900</v>
      </c>
      <c r="L652" s="88">
        <v>2975</v>
      </c>
      <c r="M652" s="88">
        <f t="shared" ref="M652:M657" si="270">SUM(K652+L652)</f>
        <v>14875</v>
      </c>
      <c r="N652" s="88"/>
      <c r="O652" s="88">
        <v>11900</v>
      </c>
      <c r="Q652" s="88">
        <v>119</v>
      </c>
      <c r="R652" s="88">
        <f t="shared" si="260"/>
        <v>1770125</v>
      </c>
      <c r="S652" s="88">
        <f t="shared" si="261"/>
        <v>0</v>
      </c>
      <c r="T652" s="88">
        <f t="shared" si="262"/>
        <v>1416100</v>
      </c>
    </row>
    <row r="653" spans="2:21" hidden="1" x14ac:dyDescent="0.25">
      <c r="B653" s="83">
        <v>639</v>
      </c>
      <c r="C653" s="59" t="s">
        <v>17</v>
      </c>
      <c r="D653" s="63" t="s">
        <v>159</v>
      </c>
      <c r="E653" s="55" t="s">
        <v>350</v>
      </c>
      <c r="F653" s="79" t="s">
        <v>380</v>
      </c>
      <c r="G653" s="88"/>
      <c r="H653" s="88"/>
      <c r="I653" s="92"/>
      <c r="J653" s="88"/>
      <c r="K653" s="88"/>
      <c r="L653" s="88"/>
      <c r="M653" s="88">
        <f t="shared" si="270"/>
        <v>0</v>
      </c>
      <c r="N653" s="88"/>
      <c r="O653" s="88">
        <v>5150</v>
      </c>
      <c r="Q653" s="88">
        <v>103</v>
      </c>
      <c r="R653" s="88">
        <f t="shared" si="260"/>
        <v>0</v>
      </c>
      <c r="S653" s="88">
        <f t="shared" si="261"/>
        <v>0</v>
      </c>
      <c r="T653" s="88">
        <f t="shared" si="262"/>
        <v>530450</v>
      </c>
    </row>
    <row r="654" spans="2:21" hidden="1" x14ac:dyDescent="0.25">
      <c r="B654" s="83">
        <v>640</v>
      </c>
      <c r="C654" s="59" t="s">
        <v>7</v>
      </c>
      <c r="D654" s="63" t="s">
        <v>14</v>
      </c>
      <c r="E654" s="55" t="s">
        <v>350</v>
      </c>
      <c r="F654" s="58" t="s">
        <v>380</v>
      </c>
      <c r="G654" s="88"/>
      <c r="H654" s="88"/>
      <c r="I654" s="92"/>
      <c r="J654" s="88"/>
      <c r="K654" s="88">
        <v>5500</v>
      </c>
      <c r="L654" s="88"/>
      <c r="M654" s="88">
        <f t="shared" si="270"/>
        <v>5500</v>
      </c>
      <c r="N654" s="88"/>
      <c r="O654" s="88">
        <v>5500</v>
      </c>
      <c r="Q654" s="88">
        <v>110</v>
      </c>
      <c r="R654" s="88">
        <f t="shared" si="260"/>
        <v>605000</v>
      </c>
      <c r="S654" s="88">
        <f t="shared" si="261"/>
        <v>0</v>
      </c>
      <c r="T654" s="88">
        <f t="shared" si="262"/>
        <v>605000</v>
      </c>
    </row>
    <row r="655" spans="2:21" hidden="1" x14ac:dyDescent="0.25">
      <c r="B655" s="83">
        <v>641</v>
      </c>
      <c r="C655" s="59" t="s">
        <v>7</v>
      </c>
      <c r="D655" s="63" t="s">
        <v>43</v>
      </c>
      <c r="E655" s="55" t="s">
        <v>350</v>
      </c>
      <c r="F655" s="56" t="s">
        <v>381</v>
      </c>
      <c r="G655" s="88"/>
      <c r="H655" s="88"/>
      <c r="I655" s="92"/>
      <c r="J655" s="88"/>
      <c r="K655" s="88"/>
      <c r="L655" s="88"/>
      <c r="M655" s="88">
        <f t="shared" si="270"/>
        <v>0</v>
      </c>
      <c r="N655" s="88"/>
      <c r="O655" s="88">
        <v>0</v>
      </c>
      <c r="Q655" s="88">
        <v>98</v>
      </c>
      <c r="R655" s="88">
        <f t="shared" si="260"/>
        <v>0</v>
      </c>
      <c r="S655" s="88">
        <f t="shared" si="261"/>
        <v>0</v>
      </c>
      <c r="T655" s="88">
        <f t="shared" si="262"/>
        <v>0</v>
      </c>
    </row>
    <row r="656" spans="2:21" x14ac:dyDescent="0.25">
      <c r="B656" s="83">
        <v>642</v>
      </c>
      <c r="C656" s="59" t="s">
        <v>23</v>
      </c>
      <c r="D656" s="63" t="s">
        <v>99</v>
      </c>
      <c r="E656" s="55" t="s">
        <v>350</v>
      </c>
      <c r="F656" s="56" t="s">
        <v>381</v>
      </c>
      <c r="G656" s="88"/>
      <c r="H656" s="88"/>
      <c r="I656" s="92"/>
      <c r="J656" s="88"/>
      <c r="K656" s="88">
        <v>2450</v>
      </c>
      <c r="L656" s="88">
        <v>2450</v>
      </c>
      <c r="M656" s="88">
        <f t="shared" si="270"/>
        <v>4900</v>
      </c>
      <c r="N656" s="88"/>
      <c r="O656" s="88">
        <v>2450</v>
      </c>
      <c r="P656" s="41">
        <f>M656-N656</f>
        <v>4900</v>
      </c>
      <c r="Q656" s="88">
        <v>98</v>
      </c>
      <c r="R656" s="88">
        <f t="shared" si="260"/>
        <v>480200</v>
      </c>
      <c r="S656" s="88">
        <f t="shared" si="261"/>
        <v>0</v>
      </c>
      <c r="T656" s="88">
        <f t="shared" si="262"/>
        <v>240100</v>
      </c>
      <c r="U656" s="54" t="s">
        <v>727</v>
      </c>
    </row>
    <row r="657" spans="2:21" hidden="1" x14ac:dyDescent="0.25">
      <c r="B657" s="83">
        <v>643</v>
      </c>
      <c r="C657" s="59" t="s">
        <v>7</v>
      </c>
      <c r="D657" s="63" t="s">
        <v>214</v>
      </c>
      <c r="E657" s="55" t="s">
        <v>350</v>
      </c>
      <c r="F657" s="56" t="s">
        <v>381</v>
      </c>
      <c r="G657" s="88"/>
      <c r="H657" s="88"/>
      <c r="I657" s="92"/>
      <c r="J657" s="88"/>
      <c r="K657" s="88">
        <v>2675</v>
      </c>
      <c r="L657" s="88"/>
      <c r="M657" s="88">
        <f t="shared" si="270"/>
        <v>2675</v>
      </c>
      <c r="N657" s="88"/>
      <c r="O657" s="88">
        <v>0</v>
      </c>
      <c r="Q657" s="88">
        <v>107</v>
      </c>
      <c r="R657" s="88">
        <f t="shared" si="260"/>
        <v>286225</v>
      </c>
      <c r="S657" s="88">
        <f t="shared" si="261"/>
        <v>0</v>
      </c>
      <c r="T657" s="88">
        <f t="shared" si="262"/>
        <v>0</v>
      </c>
    </row>
    <row r="658" spans="2:21" x14ac:dyDescent="0.25">
      <c r="B658" s="83">
        <v>644</v>
      </c>
      <c r="C658" s="65" t="s">
        <v>23</v>
      </c>
      <c r="D658" s="73" t="s">
        <v>356</v>
      </c>
      <c r="E658" s="67" t="s">
        <v>350</v>
      </c>
      <c r="F658" s="70" t="s">
        <v>382</v>
      </c>
      <c r="G658" s="89"/>
      <c r="H658" s="89"/>
      <c r="I658" s="93"/>
      <c r="J658" s="89"/>
      <c r="K658" s="89"/>
      <c r="L658" s="89"/>
      <c r="M658" s="89">
        <v>0</v>
      </c>
      <c r="N658" s="89"/>
      <c r="O658" s="89">
        <v>0</v>
      </c>
      <c r="P658" s="41">
        <f>M658-N658</f>
        <v>0</v>
      </c>
      <c r="Q658" s="89">
        <v>145</v>
      </c>
      <c r="R658" s="89">
        <f t="shared" si="260"/>
        <v>0</v>
      </c>
      <c r="S658" s="89">
        <f t="shared" si="261"/>
        <v>0</v>
      </c>
      <c r="T658" s="89">
        <f t="shared" si="262"/>
        <v>0</v>
      </c>
    </row>
    <row r="659" spans="2:21" hidden="1" x14ac:dyDescent="0.25">
      <c r="B659" s="83">
        <v>645</v>
      </c>
      <c r="C659" s="59" t="s">
        <v>7</v>
      </c>
      <c r="D659" s="61" t="s">
        <v>183</v>
      </c>
      <c r="E659" s="55" t="s">
        <v>350</v>
      </c>
      <c r="F659" s="57" t="s">
        <v>383</v>
      </c>
      <c r="G659" s="88"/>
      <c r="H659" s="88"/>
      <c r="I659" s="92"/>
      <c r="J659" s="88"/>
      <c r="K659" s="88">
        <v>5650</v>
      </c>
      <c r="L659" s="88"/>
      <c r="M659" s="88">
        <f t="shared" ref="M659:M661" si="271">SUM(K659+L659)</f>
        <v>5650</v>
      </c>
      <c r="N659" s="88"/>
      <c r="O659" s="88">
        <v>5650</v>
      </c>
      <c r="Q659" s="88">
        <v>113</v>
      </c>
      <c r="R659" s="88">
        <f t="shared" si="260"/>
        <v>638450</v>
      </c>
      <c r="S659" s="88">
        <f t="shared" si="261"/>
        <v>0</v>
      </c>
      <c r="T659" s="88">
        <f t="shared" si="262"/>
        <v>638450</v>
      </c>
    </row>
    <row r="660" spans="2:21" hidden="1" x14ac:dyDescent="0.25">
      <c r="B660" s="83">
        <v>646</v>
      </c>
      <c r="C660" s="59" t="s">
        <v>17</v>
      </c>
      <c r="D660" s="63" t="s">
        <v>159</v>
      </c>
      <c r="E660" s="55" t="s">
        <v>350</v>
      </c>
      <c r="F660" s="78" t="s">
        <v>384</v>
      </c>
      <c r="G660" s="88"/>
      <c r="H660" s="88"/>
      <c r="I660" s="92"/>
      <c r="J660" s="88"/>
      <c r="K660" s="88">
        <v>2084</v>
      </c>
      <c r="L660" s="88"/>
      <c r="M660" s="88">
        <f t="shared" si="271"/>
        <v>2084</v>
      </c>
      <c r="N660" s="88"/>
      <c r="O660" s="88">
        <v>17924</v>
      </c>
      <c r="Q660" s="88">
        <v>89.62</v>
      </c>
      <c r="R660" s="88">
        <f t="shared" si="260"/>
        <v>186768.08000000002</v>
      </c>
      <c r="S660" s="88">
        <f t="shared" si="261"/>
        <v>0</v>
      </c>
      <c r="T660" s="88">
        <f t="shared" si="262"/>
        <v>1606348.8800000001</v>
      </c>
    </row>
    <row r="661" spans="2:21" hidden="1" x14ac:dyDescent="0.25">
      <c r="B661" s="83">
        <v>647</v>
      </c>
      <c r="C661" s="59" t="s">
        <v>7</v>
      </c>
      <c r="D661" s="63" t="s">
        <v>385</v>
      </c>
      <c r="E661" s="55" t="s">
        <v>350</v>
      </c>
      <c r="F661" s="78" t="s">
        <v>384</v>
      </c>
      <c r="G661" s="88"/>
      <c r="H661" s="88"/>
      <c r="I661" s="92"/>
      <c r="J661" s="88"/>
      <c r="K661" s="88">
        <v>3300</v>
      </c>
      <c r="L661" s="88"/>
      <c r="M661" s="88">
        <f t="shared" si="271"/>
        <v>3300</v>
      </c>
      <c r="N661" s="88"/>
      <c r="O661" s="88">
        <v>3300</v>
      </c>
      <c r="Q661" s="88">
        <v>132</v>
      </c>
      <c r="R661" s="88">
        <f t="shared" si="260"/>
        <v>435600</v>
      </c>
      <c r="S661" s="88">
        <f t="shared" si="261"/>
        <v>0</v>
      </c>
      <c r="T661" s="88">
        <f t="shared" si="262"/>
        <v>435600</v>
      </c>
    </row>
    <row r="662" spans="2:21" hidden="1" x14ac:dyDescent="0.25">
      <c r="B662" s="83">
        <v>648</v>
      </c>
      <c r="C662" s="65" t="s">
        <v>7</v>
      </c>
      <c r="D662" s="73" t="s">
        <v>208</v>
      </c>
      <c r="E662" s="67" t="s">
        <v>350</v>
      </c>
      <c r="F662" s="70" t="s">
        <v>386</v>
      </c>
      <c r="G662" s="89"/>
      <c r="H662" s="89"/>
      <c r="I662" s="93"/>
      <c r="J662" s="89"/>
      <c r="K662" s="89"/>
      <c r="L662" s="89"/>
      <c r="M662" s="89">
        <v>0</v>
      </c>
      <c r="N662" s="89"/>
      <c r="O662" s="89">
        <v>0</v>
      </c>
      <c r="Q662" s="89"/>
      <c r="R662" s="89">
        <f t="shared" si="260"/>
        <v>0</v>
      </c>
      <c r="S662" s="89">
        <f t="shared" si="261"/>
        <v>0</v>
      </c>
      <c r="T662" s="89">
        <f t="shared" si="262"/>
        <v>0</v>
      </c>
    </row>
    <row r="663" spans="2:21" x14ac:dyDescent="0.25">
      <c r="B663" s="83">
        <v>649</v>
      </c>
      <c r="C663" s="65" t="s">
        <v>23</v>
      </c>
      <c r="D663" s="73" t="s">
        <v>99</v>
      </c>
      <c r="E663" s="67" t="s">
        <v>350</v>
      </c>
      <c r="F663" s="70" t="s">
        <v>386</v>
      </c>
      <c r="G663" s="89"/>
      <c r="H663" s="89"/>
      <c r="I663" s="93"/>
      <c r="J663" s="89"/>
      <c r="K663" s="89"/>
      <c r="L663" s="89"/>
      <c r="M663" s="89">
        <v>0</v>
      </c>
      <c r="N663" s="89"/>
      <c r="O663" s="89">
        <v>0</v>
      </c>
      <c r="P663" s="41">
        <f t="shared" ref="P663:P665" si="272">M663-N663</f>
        <v>0</v>
      </c>
      <c r="Q663" s="89"/>
      <c r="R663" s="89">
        <f t="shared" si="260"/>
        <v>0</v>
      </c>
      <c r="S663" s="89">
        <f t="shared" si="261"/>
        <v>0</v>
      </c>
      <c r="T663" s="89">
        <f t="shared" si="262"/>
        <v>0</v>
      </c>
    </row>
    <row r="664" spans="2:21" x14ac:dyDescent="0.25">
      <c r="B664" s="83">
        <v>650</v>
      </c>
      <c r="C664" s="65" t="s">
        <v>23</v>
      </c>
      <c r="D664" s="73" t="s">
        <v>203</v>
      </c>
      <c r="E664" s="67" t="s">
        <v>350</v>
      </c>
      <c r="F664" s="70" t="s">
        <v>387</v>
      </c>
      <c r="G664" s="89"/>
      <c r="H664" s="89"/>
      <c r="I664" s="93"/>
      <c r="J664" s="89"/>
      <c r="K664" s="89"/>
      <c r="L664" s="89"/>
      <c r="M664" s="89">
        <v>0</v>
      </c>
      <c r="N664" s="89"/>
      <c r="O664" s="89">
        <v>0</v>
      </c>
      <c r="P664" s="41">
        <f t="shared" si="272"/>
        <v>0</v>
      </c>
      <c r="Q664" s="89"/>
      <c r="R664" s="89">
        <f t="shared" si="260"/>
        <v>0</v>
      </c>
      <c r="S664" s="89">
        <f t="shared" si="261"/>
        <v>0</v>
      </c>
      <c r="T664" s="89">
        <f t="shared" si="262"/>
        <v>0</v>
      </c>
    </row>
    <row r="665" spans="2:21" x14ac:dyDescent="0.25">
      <c r="B665" s="83">
        <v>651</v>
      </c>
      <c r="C665" s="59" t="s">
        <v>23</v>
      </c>
      <c r="D665" s="63" t="s">
        <v>99</v>
      </c>
      <c r="E665" s="55" t="s">
        <v>350</v>
      </c>
      <c r="F665" s="58" t="s">
        <v>387</v>
      </c>
      <c r="G665" s="88"/>
      <c r="H665" s="88"/>
      <c r="I665" s="92"/>
      <c r="J665" s="88"/>
      <c r="K665" s="88"/>
      <c r="L665" s="88"/>
      <c r="M665" s="88">
        <f t="shared" ref="M665:M666" si="273">SUM(K665+L665)</f>
        <v>0</v>
      </c>
      <c r="N665" s="88"/>
      <c r="O665" s="88">
        <v>0</v>
      </c>
      <c r="P665" s="41">
        <f t="shared" si="272"/>
        <v>0</v>
      </c>
      <c r="Q665" s="88">
        <v>85</v>
      </c>
      <c r="R665" s="88">
        <f t="shared" si="260"/>
        <v>0</v>
      </c>
      <c r="S665" s="88">
        <f t="shared" si="261"/>
        <v>0</v>
      </c>
      <c r="T665" s="88">
        <f t="shared" si="262"/>
        <v>0</v>
      </c>
      <c r="U665" s="54" t="s">
        <v>745</v>
      </c>
    </row>
    <row r="666" spans="2:21" hidden="1" x14ac:dyDescent="0.25">
      <c r="B666" s="83">
        <v>652</v>
      </c>
      <c r="C666" s="59" t="s">
        <v>17</v>
      </c>
      <c r="D666" s="63" t="s">
        <v>159</v>
      </c>
      <c r="E666" s="55" t="s">
        <v>350</v>
      </c>
      <c r="F666" s="78" t="s">
        <v>387</v>
      </c>
      <c r="G666" s="88"/>
      <c r="H666" s="88"/>
      <c r="I666" s="92"/>
      <c r="J666" s="88"/>
      <c r="K666" s="88">
        <v>1928</v>
      </c>
      <c r="L666" s="88"/>
      <c r="M666" s="88">
        <f t="shared" si="273"/>
        <v>1928</v>
      </c>
      <c r="N666" s="88"/>
      <c r="O666" s="88">
        <v>9622</v>
      </c>
      <c r="Q666" s="88">
        <v>96.22</v>
      </c>
      <c r="R666" s="88">
        <f t="shared" si="260"/>
        <v>185512.16</v>
      </c>
      <c r="S666" s="88">
        <f t="shared" si="261"/>
        <v>0</v>
      </c>
      <c r="T666" s="88">
        <f t="shared" si="262"/>
        <v>925828.84</v>
      </c>
    </row>
    <row r="667" spans="2:21" hidden="1" x14ac:dyDescent="0.25">
      <c r="B667" s="83">
        <v>653</v>
      </c>
      <c r="C667" s="65" t="s">
        <v>7</v>
      </c>
      <c r="D667" s="73" t="s">
        <v>52</v>
      </c>
      <c r="E667" s="67" t="s">
        <v>350</v>
      </c>
      <c r="F667" s="70" t="s">
        <v>387</v>
      </c>
      <c r="G667" s="89"/>
      <c r="H667" s="89"/>
      <c r="I667" s="93"/>
      <c r="J667" s="89"/>
      <c r="K667" s="89"/>
      <c r="L667" s="89"/>
      <c r="M667" s="89">
        <v>0</v>
      </c>
      <c r="N667" s="89"/>
      <c r="O667" s="89">
        <v>0</v>
      </c>
      <c r="Q667" s="89">
        <v>0</v>
      </c>
      <c r="R667" s="89">
        <f t="shared" si="260"/>
        <v>0</v>
      </c>
      <c r="S667" s="89">
        <f t="shared" si="261"/>
        <v>0</v>
      </c>
      <c r="T667" s="89">
        <f t="shared" si="262"/>
        <v>0</v>
      </c>
    </row>
    <row r="668" spans="2:21" hidden="1" x14ac:dyDescent="0.25">
      <c r="B668" s="83">
        <v>654</v>
      </c>
      <c r="C668" s="110" t="s">
        <v>17</v>
      </c>
      <c r="D668" s="111" t="s">
        <v>159</v>
      </c>
      <c r="E668" s="112" t="s">
        <v>350</v>
      </c>
      <c r="F668" s="121" t="s">
        <v>388</v>
      </c>
      <c r="G668" s="101"/>
      <c r="H668" s="101"/>
      <c r="I668" s="114"/>
      <c r="J668" s="101"/>
      <c r="K668" s="101"/>
      <c r="L668" s="101"/>
      <c r="M668" s="101">
        <f>SUM(K668+L668)</f>
        <v>0</v>
      </c>
      <c r="N668" s="101"/>
      <c r="O668" s="101">
        <v>0</v>
      </c>
      <c r="P668" s="115"/>
      <c r="Q668" s="101">
        <v>85</v>
      </c>
      <c r="R668" s="101">
        <f t="shared" si="260"/>
        <v>0</v>
      </c>
      <c r="S668" s="101">
        <f t="shared" si="261"/>
        <v>0</v>
      </c>
      <c r="T668" s="101">
        <f t="shared" si="262"/>
        <v>0</v>
      </c>
    </row>
    <row r="669" spans="2:21" ht="22.5" x14ac:dyDescent="0.25">
      <c r="B669" s="83">
        <v>655</v>
      </c>
      <c r="C669" s="59" t="s">
        <v>23</v>
      </c>
      <c r="D669" s="61" t="s">
        <v>113</v>
      </c>
      <c r="E669" s="55" t="s">
        <v>350</v>
      </c>
      <c r="F669" s="78" t="s">
        <v>389</v>
      </c>
      <c r="G669" s="88"/>
      <c r="H669" s="88"/>
      <c r="I669" s="92"/>
      <c r="J669" s="88"/>
      <c r="K669" s="88">
        <v>3225</v>
      </c>
      <c r="L669" s="88"/>
      <c r="M669" s="88">
        <f t="shared" ref="M669:M670" si="274">SUM(K669+L669)</f>
        <v>3225</v>
      </c>
      <c r="N669" s="88"/>
      <c r="O669" s="88">
        <v>3225</v>
      </c>
      <c r="P669" s="41">
        <f t="shared" ref="P669:P671" si="275">M669-N669</f>
        <v>3225</v>
      </c>
      <c r="Q669" s="88">
        <v>129</v>
      </c>
      <c r="R669" s="88">
        <f t="shared" si="260"/>
        <v>416025</v>
      </c>
      <c r="S669" s="88">
        <f t="shared" si="261"/>
        <v>0</v>
      </c>
      <c r="T669" s="88">
        <f t="shared" si="262"/>
        <v>416025</v>
      </c>
      <c r="U669" s="54" t="s">
        <v>727</v>
      </c>
    </row>
    <row r="670" spans="2:21" x14ac:dyDescent="0.25">
      <c r="B670" s="83">
        <v>656</v>
      </c>
      <c r="C670" s="59" t="s">
        <v>23</v>
      </c>
      <c r="D670" s="63" t="s">
        <v>390</v>
      </c>
      <c r="E670" s="55" t="s">
        <v>391</v>
      </c>
      <c r="F670" s="57" t="s">
        <v>392</v>
      </c>
      <c r="G670" s="88"/>
      <c r="H670" s="88"/>
      <c r="I670" s="92"/>
      <c r="J670" s="88"/>
      <c r="K670" s="88"/>
      <c r="L670" s="88"/>
      <c r="M670" s="88">
        <f t="shared" si="274"/>
        <v>0</v>
      </c>
      <c r="N670" s="88"/>
      <c r="O670" s="88">
        <v>0</v>
      </c>
      <c r="P670" s="41">
        <f t="shared" si="275"/>
        <v>0</v>
      </c>
      <c r="Q670" s="88">
        <v>300</v>
      </c>
      <c r="R670" s="88">
        <f t="shared" si="260"/>
        <v>0</v>
      </c>
      <c r="S670" s="88">
        <f t="shared" si="261"/>
        <v>0</v>
      </c>
      <c r="T670" s="88">
        <f t="shared" si="262"/>
        <v>0</v>
      </c>
      <c r="U670" s="54" t="s">
        <v>728</v>
      </c>
    </row>
    <row r="671" spans="2:21" x14ac:dyDescent="0.25">
      <c r="B671" s="83">
        <v>657</v>
      </c>
      <c r="C671" s="65" t="s">
        <v>23</v>
      </c>
      <c r="D671" s="73" t="s">
        <v>393</v>
      </c>
      <c r="E671" s="67" t="s">
        <v>391</v>
      </c>
      <c r="F671" s="68" t="s">
        <v>394</v>
      </c>
      <c r="G671" s="89"/>
      <c r="H671" s="89"/>
      <c r="I671" s="93"/>
      <c r="J671" s="89"/>
      <c r="K671" s="89"/>
      <c r="L671" s="89"/>
      <c r="M671" s="89">
        <v>0</v>
      </c>
      <c r="N671" s="89"/>
      <c r="O671" s="89">
        <v>0</v>
      </c>
      <c r="P671" s="41">
        <f t="shared" si="275"/>
        <v>0</v>
      </c>
      <c r="Q671" s="89"/>
      <c r="R671" s="89">
        <f t="shared" si="260"/>
        <v>0</v>
      </c>
      <c r="S671" s="89">
        <f t="shared" si="261"/>
        <v>0</v>
      </c>
      <c r="T671" s="89">
        <f t="shared" si="262"/>
        <v>0</v>
      </c>
    </row>
    <row r="672" spans="2:21" hidden="1" x14ac:dyDescent="0.25">
      <c r="B672" s="83">
        <v>658</v>
      </c>
      <c r="C672" s="65" t="s">
        <v>7</v>
      </c>
      <c r="D672" s="73" t="s">
        <v>52</v>
      </c>
      <c r="E672" s="67" t="s">
        <v>391</v>
      </c>
      <c r="F672" s="68" t="s">
        <v>394</v>
      </c>
      <c r="G672" s="89"/>
      <c r="H672" s="89"/>
      <c r="I672" s="93"/>
      <c r="J672" s="89"/>
      <c r="K672" s="89"/>
      <c r="L672" s="89"/>
      <c r="M672" s="89">
        <v>0</v>
      </c>
      <c r="N672" s="89"/>
      <c r="O672" s="89">
        <v>0</v>
      </c>
      <c r="Q672" s="89"/>
      <c r="R672" s="89">
        <f t="shared" si="260"/>
        <v>0</v>
      </c>
      <c r="S672" s="89">
        <f t="shared" si="261"/>
        <v>0</v>
      </c>
      <c r="T672" s="89">
        <f t="shared" si="262"/>
        <v>0</v>
      </c>
    </row>
    <row r="673" spans="2:21" x14ac:dyDescent="0.25">
      <c r="B673" s="83">
        <v>659</v>
      </c>
      <c r="C673" s="59" t="s">
        <v>23</v>
      </c>
      <c r="D673" s="63" t="s">
        <v>189</v>
      </c>
      <c r="E673" s="55" t="s">
        <v>391</v>
      </c>
      <c r="F673" s="57" t="s">
        <v>395</v>
      </c>
      <c r="G673" s="88"/>
      <c r="H673" s="88"/>
      <c r="I673" s="92"/>
      <c r="J673" s="88"/>
      <c r="K673" s="88"/>
      <c r="L673" s="88"/>
      <c r="M673" s="88">
        <f t="shared" ref="M673:M747" si="276">SUM(K673+L673)</f>
        <v>0</v>
      </c>
      <c r="N673" s="88"/>
      <c r="O673" s="88">
        <v>0</v>
      </c>
      <c r="P673" s="41">
        <f t="shared" ref="P673:P677" si="277">M673-N673</f>
        <v>0</v>
      </c>
      <c r="Q673" s="88">
        <v>620</v>
      </c>
      <c r="R673" s="88">
        <f t="shared" si="260"/>
        <v>0</v>
      </c>
      <c r="S673" s="88">
        <f t="shared" si="261"/>
        <v>0</v>
      </c>
      <c r="T673" s="88">
        <f t="shared" si="262"/>
        <v>0</v>
      </c>
      <c r="U673" s="54" t="s">
        <v>728</v>
      </c>
    </row>
    <row r="674" spans="2:21" x14ac:dyDescent="0.25">
      <c r="B674" s="83">
        <v>660</v>
      </c>
      <c r="C674" s="59" t="s">
        <v>23</v>
      </c>
      <c r="D674" s="63" t="s">
        <v>224</v>
      </c>
      <c r="E674" s="55" t="s">
        <v>391</v>
      </c>
      <c r="F674" s="57" t="s">
        <v>396</v>
      </c>
      <c r="G674" s="88"/>
      <c r="H674" s="88"/>
      <c r="I674" s="92"/>
      <c r="J674" s="88"/>
      <c r="K674" s="88"/>
      <c r="L674" s="88"/>
      <c r="M674" s="88">
        <f t="shared" si="276"/>
        <v>0</v>
      </c>
      <c r="N674" s="88"/>
      <c r="O674" s="88">
        <v>0</v>
      </c>
      <c r="P674" s="41">
        <f t="shared" si="277"/>
        <v>0</v>
      </c>
      <c r="Q674" s="88">
        <v>395</v>
      </c>
      <c r="R674" s="88">
        <f t="shared" si="260"/>
        <v>0</v>
      </c>
      <c r="S674" s="88">
        <f t="shared" si="261"/>
        <v>0</v>
      </c>
      <c r="T674" s="88">
        <f t="shared" si="262"/>
        <v>0</v>
      </c>
      <c r="U674" s="54" t="s">
        <v>728</v>
      </c>
    </row>
    <row r="675" spans="2:21" x14ac:dyDescent="0.25">
      <c r="B675" s="83">
        <v>661</v>
      </c>
      <c r="C675" s="59" t="s">
        <v>23</v>
      </c>
      <c r="D675" s="61" t="s">
        <v>189</v>
      </c>
      <c r="E675" s="55" t="s">
        <v>391</v>
      </c>
      <c r="F675" s="57" t="s">
        <v>397</v>
      </c>
      <c r="G675" s="88"/>
      <c r="H675" s="88"/>
      <c r="I675" s="92"/>
      <c r="J675" s="88"/>
      <c r="K675" s="88"/>
      <c r="L675" s="88"/>
      <c r="M675" s="88">
        <f t="shared" si="276"/>
        <v>0</v>
      </c>
      <c r="N675" s="88"/>
      <c r="O675" s="88">
        <v>0</v>
      </c>
      <c r="P675" s="41">
        <f t="shared" si="277"/>
        <v>0</v>
      </c>
      <c r="Q675" s="88">
        <v>530</v>
      </c>
      <c r="R675" s="88">
        <f t="shared" si="260"/>
        <v>0</v>
      </c>
      <c r="S675" s="88">
        <f t="shared" si="261"/>
        <v>0</v>
      </c>
      <c r="T675" s="88">
        <f t="shared" si="262"/>
        <v>0</v>
      </c>
      <c r="U675" s="54" t="s">
        <v>728</v>
      </c>
    </row>
    <row r="676" spans="2:21" x14ac:dyDescent="0.25">
      <c r="B676" s="83">
        <v>662</v>
      </c>
      <c r="C676" s="59" t="s">
        <v>23</v>
      </c>
      <c r="D676" s="61" t="s">
        <v>224</v>
      </c>
      <c r="E676" s="55" t="s">
        <v>391</v>
      </c>
      <c r="F676" s="57" t="s">
        <v>398</v>
      </c>
      <c r="G676" s="88"/>
      <c r="H676" s="88"/>
      <c r="I676" s="92"/>
      <c r="J676" s="88"/>
      <c r="K676" s="88"/>
      <c r="L676" s="88"/>
      <c r="M676" s="88">
        <f t="shared" si="276"/>
        <v>0</v>
      </c>
      <c r="N676" s="88"/>
      <c r="O676" s="88">
        <v>0</v>
      </c>
      <c r="P676" s="41">
        <f t="shared" si="277"/>
        <v>0</v>
      </c>
      <c r="Q676" s="88">
        <v>3750</v>
      </c>
      <c r="R676" s="88">
        <f t="shared" si="260"/>
        <v>0</v>
      </c>
      <c r="S676" s="88">
        <f t="shared" si="261"/>
        <v>0</v>
      </c>
      <c r="T676" s="88">
        <f t="shared" si="262"/>
        <v>0</v>
      </c>
      <c r="U676" s="54" t="s">
        <v>744</v>
      </c>
    </row>
    <row r="677" spans="2:21" x14ac:dyDescent="0.25">
      <c r="B677" s="83">
        <v>663</v>
      </c>
      <c r="C677" s="59" t="s">
        <v>23</v>
      </c>
      <c r="D677" s="61" t="s">
        <v>399</v>
      </c>
      <c r="E677" s="55" t="s">
        <v>391</v>
      </c>
      <c r="F677" s="57" t="s">
        <v>398</v>
      </c>
      <c r="G677" s="88"/>
      <c r="H677" s="88"/>
      <c r="I677" s="92"/>
      <c r="J677" s="88"/>
      <c r="K677" s="88"/>
      <c r="L677" s="88"/>
      <c r="M677" s="88">
        <f t="shared" si="276"/>
        <v>0</v>
      </c>
      <c r="N677" s="88"/>
      <c r="O677" s="88">
        <v>0</v>
      </c>
      <c r="P677" s="41">
        <f t="shared" si="277"/>
        <v>0</v>
      </c>
      <c r="Q677" s="88">
        <v>4620</v>
      </c>
      <c r="R677" s="88">
        <f t="shared" si="260"/>
        <v>0</v>
      </c>
      <c r="S677" s="88">
        <f t="shared" si="261"/>
        <v>0</v>
      </c>
      <c r="T677" s="88">
        <f t="shared" si="262"/>
        <v>0</v>
      </c>
      <c r="U677" s="54" t="s">
        <v>746</v>
      </c>
    </row>
    <row r="678" spans="2:21" hidden="1" x14ac:dyDescent="0.25">
      <c r="B678" s="83">
        <v>664</v>
      </c>
      <c r="C678" s="84" t="s">
        <v>7</v>
      </c>
      <c r="D678" s="80" t="s">
        <v>63</v>
      </c>
      <c r="E678" s="81" t="s">
        <v>391</v>
      </c>
      <c r="F678" s="82" t="s">
        <v>400</v>
      </c>
      <c r="G678" s="91"/>
      <c r="H678" s="91"/>
      <c r="I678" s="94"/>
      <c r="J678" s="91"/>
      <c r="K678" s="91">
        <v>2150</v>
      </c>
      <c r="L678" s="91"/>
      <c r="M678" s="88">
        <f t="shared" si="276"/>
        <v>2150</v>
      </c>
      <c r="N678" s="91"/>
      <c r="O678" s="91">
        <v>0</v>
      </c>
      <c r="Q678" s="91">
        <v>2150</v>
      </c>
      <c r="R678" s="91">
        <f t="shared" si="260"/>
        <v>4622500</v>
      </c>
      <c r="S678" s="91">
        <f t="shared" si="261"/>
        <v>0</v>
      </c>
      <c r="T678" s="91">
        <f t="shared" si="262"/>
        <v>0</v>
      </c>
    </row>
    <row r="679" spans="2:21" x14ac:dyDescent="0.25">
      <c r="B679" s="83">
        <v>665</v>
      </c>
      <c r="C679" s="110" t="s">
        <v>23</v>
      </c>
      <c r="D679" s="119" t="s">
        <v>253</v>
      </c>
      <c r="E679" s="112" t="s">
        <v>391</v>
      </c>
      <c r="F679" s="113" t="s">
        <v>400</v>
      </c>
      <c r="G679" s="101"/>
      <c r="H679" s="101"/>
      <c r="I679" s="114"/>
      <c r="J679" s="101"/>
      <c r="K679" s="101"/>
      <c r="L679" s="101"/>
      <c r="M679" s="101">
        <f>SUM(K679+L679)</f>
        <v>0</v>
      </c>
      <c r="N679" s="101"/>
      <c r="O679" s="101">
        <v>0</v>
      </c>
      <c r="P679" s="118">
        <f>M679-N679</f>
        <v>0</v>
      </c>
      <c r="Q679" s="101">
        <v>1500</v>
      </c>
      <c r="R679" s="101">
        <f t="shared" si="260"/>
        <v>0</v>
      </c>
      <c r="S679" s="101">
        <f t="shared" si="261"/>
        <v>0</v>
      </c>
      <c r="T679" s="101">
        <f t="shared" si="262"/>
        <v>0</v>
      </c>
      <c r="U679" s="54" t="s">
        <v>727</v>
      </c>
    </row>
    <row r="680" spans="2:21" hidden="1" x14ac:dyDescent="0.25">
      <c r="B680" s="83">
        <v>666</v>
      </c>
      <c r="C680" s="59" t="s">
        <v>7</v>
      </c>
      <c r="D680" s="63" t="s">
        <v>132</v>
      </c>
      <c r="E680" s="55" t="s">
        <v>391</v>
      </c>
      <c r="F680" s="57" t="s">
        <v>400</v>
      </c>
      <c r="G680" s="88"/>
      <c r="H680" s="88"/>
      <c r="I680" s="92"/>
      <c r="J680" s="88"/>
      <c r="K680" s="88"/>
      <c r="L680" s="88"/>
      <c r="M680" s="88">
        <f t="shared" si="276"/>
        <v>0</v>
      </c>
      <c r="N680" s="88"/>
      <c r="O680" s="88">
        <v>0</v>
      </c>
      <c r="Q680" s="88">
        <v>1200</v>
      </c>
      <c r="R680" s="88">
        <f t="shared" si="260"/>
        <v>0</v>
      </c>
      <c r="S680" s="88">
        <f t="shared" si="261"/>
        <v>0</v>
      </c>
      <c r="T680" s="88">
        <f t="shared" si="262"/>
        <v>0</v>
      </c>
    </row>
    <row r="681" spans="2:21" hidden="1" x14ac:dyDescent="0.25">
      <c r="B681" s="83">
        <v>667</v>
      </c>
      <c r="C681" s="59" t="s">
        <v>7</v>
      </c>
      <c r="D681" s="61" t="s">
        <v>65</v>
      </c>
      <c r="E681" s="55" t="s">
        <v>391</v>
      </c>
      <c r="F681" s="57" t="s">
        <v>400</v>
      </c>
      <c r="G681" s="88"/>
      <c r="H681" s="88"/>
      <c r="I681" s="92"/>
      <c r="J681" s="88"/>
      <c r="K681" s="88">
        <v>7500</v>
      </c>
      <c r="L681" s="88"/>
      <c r="M681" s="88">
        <f t="shared" si="276"/>
        <v>7500</v>
      </c>
      <c r="N681" s="88"/>
      <c r="O681" s="88">
        <v>7500</v>
      </c>
      <c r="Q681" s="88">
        <v>1500</v>
      </c>
      <c r="R681" s="88">
        <f t="shared" si="260"/>
        <v>11250000</v>
      </c>
      <c r="S681" s="88">
        <f t="shared" si="261"/>
        <v>0</v>
      </c>
      <c r="T681" s="88">
        <f t="shared" si="262"/>
        <v>11250000</v>
      </c>
    </row>
    <row r="682" spans="2:21" x14ac:dyDescent="0.25">
      <c r="B682" s="83">
        <v>668</v>
      </c>
      <c r="C682" s="59" t="s">
        <v>23</v>
      </c>
      <c r="D682" s="61" t="s">
        <v>243</v>
      </c>
      <c r="E682" s="55" t="s">
        <v>391</v>
      </c>
      <c r="F682" s="56" t="s">
        <v>401</v>
      </c>
      <c r="G682" s="88"/>
      <c r="H682" s="88"/>
      <c r="I682" s="92"/>
      <c r="J682" s="88"/>
      <c r="K682" s="88"/>
      <c r="L682" s="88"/>
      <c r="M682" s="88">
        <f t="shared" si="276"/>
        <v>0</v>
      </c>
      <c r="N682" s="88"/>
      <c r="O682" s="88">
        <v>0</v>
      </c>
      <c r="P682" s="41">
        <f t="shared" ref="P682:P688" si="278">M682-N682</f>
        <v>0</v>
      </c>
      <c r="Q682" s="91">
        <v>378</v>
      </c>
      <c r="R682" s="88">
        <f t="shared" si="260"/>
        <v>0</v>
      </c>
      <c r="S682" s="88">
        <f t="shared" si="261"/>
        <v>0</v>
      </c>
      <c r="T682" s="88">
        <f t="shared" si="262"/>
        <v>0</v>
      </c>
      <c r="U682" s="54" t="s">
        <v>727</v>
      </c>
    </row>
    <row r="683" spans="2:21" x14ac:dyDescent="0.25">
      <c r="B683" s="83">
        <v>669</v>
      </c>
      <c r="C683" s="59" t="s">
        <v>23</v>
      </c>
      <c r="D683" s="61" t="s">
        <v>243</v>
      </c>
      <c r="E683" s="55" t="s">
        <v>391</v>
      </c>
      <c r="F683" s="56" t="s">
        <v>402</v>
      </c>
      <c r="G683" s="88"/>
      <c r="H683" s="88"/>
      <c r="I683" s="92"/>
      <c r="J683" s="88"/>
      <c r="K683" s="88"/>
      <c r="L683" s="88"/>
      <c r="M683" s="88">
        <f t="shared" si="276"/>
        <v>0</v>
      </c>
      <c r="N683" s="88"/>
      <c r="O683" s="88">
        <v>0</v>
      </c>
      <c r="P683" s="41">
        <f t="shared" si="278"/>
        <v>0</v>
      </c>
      <c r="Q683" s="91">
        <v>402</v>
      </c>
      <c r="R683" s="88">
        <f t="shared" si="260"/>
        <v>0</v>
      </c>
      <c r="S683" s="88">
        <f t="shared" si="261"/>
        <v>0</v>
      </c>
      <c r="T683" s="88">
        <f t="shared" si="262"/>
        <v>0</v>
      </c>
      <c r="U683" s="54" t="s">
        <v>727</v>
      </c>
    </row>
    <row r="684" spans="2:21" x14ac:dyDescent="0.25">
      <c r="B684" s="83">
        <v>670</v>
      </c>
      <c r="C684" s="59" t="s">
        <v>23</v>
      </c>
      <c r="D684" s="61" t="s">
        <v>399</v>
      </c>
      <c r="E684" s="55" t="s">
        <v>391</v>
      </c>
      <c r="F684" s="56" t="s">
        <v>403</v>
      </c>
      <c r="G684" s="88"/>
      <c r="H684" s="88"/>
      <c r="I684" s="92"/>
      <c r="J684" s="88"/>
      <c r="K684" s="88">
        <v>2691.2</v>
      </c>
      <c r="L684" s="88"/>
      <c r="M684" s="88">
        <f t="shared" si="276"/>
        <v>2691.2</v>
      </c>
      <c r="N684" s="88"/>
      <c r="O684" s="88">
        <v>0</v>
      </c>
      <c r="P684" s="41">
        <f t="shared" si="278"/>
        <v>2691.2</v>
      </c>
      <c r="Q684" s="91">
        <v>1345.6</v>
      </c>
      <c r="R684" s="88">
        <f t="shared" si="260"/>
        <v>3621278.7199999997</v>
      </c>
      <c r="S684" s="88">
        <f t="shared" si="261"/>
        <v>0</v>
      </c>
      <c r="T684" s="88">
        <f t="shared" si="262"/>
        <v>0</v>
      </c>
      <c r="U684" s="54" t="s">
        <v>727</v>
      </c>
    </row>
    <row r="685" spans="2:21" x14ac:dyDescent="0.25">
      <c r="B685" s="83">
        <v>671</v>
      </c>
      <c r="C685" s="65" t="s">
        <v>23</v>
      </c>
      <c r="D685" s="66" t="s">
        <v>154</v>
      </c>
      <c r="E685" s="67" t="s">
        <v>391</v>
      </c>
      <c r="F685" s="68" t="s">
        <v>404</v>
      </c>
      <c r="G685" s="89"/>
      <c r="H685" s="89"/>
      <c r="I685" s="93"/>
      <c r="J685" s="89"/>
      <c r="K685" s="89"/>
      <c r="L685" s="89"/>
      <c r="M685" s="89">
        <v>0</v>
      </c>
      <c r="N685" s="89"/>
      <c r="O685" s="89">
        <v>0</v>
      </c>
      <c r="P685" s="41">
        <f t="shared" si="278"/>
        <v>0</v>
      </c>
      <c r="Q685" s="89"/>
      <c r="R685" s="89">
        <f t="shared" si="260"/>
        <v>0</v>
      </c>
      <c r="S685" s="89">
        <f t="shared" si="261"/>
        <v>0</v>
      </c>
      <c r="T685" s="89">
        <f t="shared" si="262"/>
        <v>0</v>
      </c>
    </row>
    <row r="686" spans="2:21" x14ac:dyDescent="0.25">
      <c r="B686" s="83">
        <v>672</v>
      </c>
      <c r="C686" s="59" t="s">
        <v>23</v>
      </c>
      <c r="D686" s="61" t="s">
        <v>399</v>
      </c>
      <c r="E686" s="55" t="s">
        <v>391</v>
      </c>
      <c r="F686" s="57" t="s">
        <v>404</v>
      </c>
      <c r="G686" s="88"/>
      <c r="H686" s="88"/>
      <c r="I686" s="92"/>
      <c r="J686" s="88"/>
      <c r="K686" s="88"/>
      <c r="L686" s="88"/>
      <c r="M686" s="88">
        <f t="shared" si="276"/>
        <v>0</v>
      </c>
      <c r="N686" s="88"/>
      <c r="O686" s="88">
        <v>0</v>
      </c>
      <c r="P686" s="41">
        <f t="shared" si="278"/>
        <v>0</v>
      </c>
      <c r="Q686" s="91">
        <v>620.75</v>
      </c>
      <c r="R686" s="88">
        <f t="shared" si="260"/>
        <v>0</v>
      </c>
      <c r="S686" s="88">
        <f t="shared" si="261"/>
        <v>0</v>
      </c>
      <c r="T686" s="88">
        <f t="shared" si="262"/>
        <v>0</v>
      </c>
      <c r="U686" s="54" t="s">
        <v>728</v>
      </c>
    </row>
    <row r="687" spans="2:21" x14ac:dyDescent="0.25">
      <c r="B687" s="83">
        <v>673</v>
      </c>
      <c r="C687" s="59" t="s">
        <v>23</v>
      </c>
      <c r="D687" s="61" t="s">
        <v>405</v>
      </c>
      <c r="E687" s="55" t="s">
        <v>406</v>
      </c>
      <c r="F687" s="57" t="s">
        <v>407</v>
      </c>
      <c r="G687" s="88"/>
      <c r="H687" s="88"/>
      <c r="I687" s="92"/>
      <c r="J687" s="88"/>
      <c r="K687" s="88"/>
      <c r="L687" s="88"/>
      <c r="M687" s="88">
        <f t="shared" si="276"/>
        <v>0</v>
      </c>
      <c r="N687" s="88"/>
      <c r="O687" s="88">
        <v>0</v>
      </c>
      <c r="P687" s="41">
        <f t="shared" si="278"/>
        <v>0</v>
      </c>
      <c r="Q687" s="91">
        <v>37.4</v>
      </c>
      <c r="R687" s="88">
        <f t="shared" si="260"/>
        <v>0</v>
      </c>
      <c r="S687" s="88">
        <f t="shared" si="261"/>
        <v>0</v>
      </c>
      <c r="T687" s="88">
        <f t="shared" si="262"/>
        <v>0</v>
      </c>
      <c r="U687" s="54" t="s">
        <v>744</v>
      </c>
    </row>
    <row r="688" spans="2:21" x14ac:dyDescent="0.25">
      <c r="B688" s="83">
        <v>674</v>
      </c>
      <c r="C688" s="59" t="s">
        <v>23</v>
      </c>
      <c r="D688" s="61" t="s">
        <v>405</v>
      </c>
      <c r="E688" s="55" t="s">
        <v>406</v>
      </c>
      <c r="F688" s="57" t="s">
        <v>408</v>
      </c>
      <c r="G688" s="88"/>
      <c r="H688" s="88"/>
      <c r="I688" s="92"/>
      <c r="J688" s="88"/>
      <c r="K688" s="88"/>
      <c r="L688" s="88"/>
      <c r="M688" s="88">
        <f t="shared" si="276"/>
        <v>0</v>
      </c>
      <c r="N688" s="88"/>
      <c r="O688" s="88">
        <v>0</v>
      </c>
      <c r="P688" s="41">
        <f t="shared" si="278"/>
        <v>0</v>
      </c>
      <c r="Q688" s="91">
        <v>21.2</v>
      </c>
      <c r="R688" s="88">
        <f t="shared" si="260"/>
        <v>0</v>
      </c>
      <c r="S688" s="88">
        <f t="shared" si="261"/>
        <v>0</v>
      </c>
      <c r="T688" s="88">
        <f t="shared" si="262"/>
        <v>0</v>
      </c>
      <c r="U688" s="54" t="s">
        <v>744</v>
      </c>
    </row>
    <row r="689" spans="2:21" hidden="1" x14ac:dyDescent="0.25">
      <c r="B689" s="83">
        <v>675</v>
      </c>
      <c r="C689" s="65" t="s">
        <v>7</v>
      </c>
      <c r="D689" s="66" t="s">
        <v>126</v>
      </c>
      <c r="E689" s="67" t="s">
        <v>406</v>
      </c>
      <c r="F689" s="68" t="s">
        <v>409</v>
      </c>
      <c r="G689" s="89"/>
      <c r="H689" s="89"/>
      <c r="I689" s="93"/>
      <c r="J689" s="89"/>
      <c r="K689" s="89"/>
      <c r="L689" s="89"/>
      <c r="M689" s="89">
        <v>0</v>
      </c>
      <c r="N689" s="89"/>
      <c r="O689" s="89">
        <v>0</v>
      </c>
      <c r="Q689" s="89"/>
      <c r="R689" s="89">
        <f t="shared" si="260"/>
        <v>0</v>
      </c>
      <c r="S689" s="89">
        <f t="shared" si="261"/>
        <v>0</v>
      </c>
      <c r="T689" s="89">
        <f t="shared" si="262"/>
        <v>0</v>
      </c>
    </row>
    <row r="690" spans="2:21" x14ac:dyDescent="0.25">
      <c r="B690" s="83">
        <v>676</v>
      </c>
      <c r="C690" s="59" t="s">
        <v>23</v>
      </c>
      <c r="D690" s="61" t="s">
        <v>405</v>
      </c>
      <c r="E690" s="55" t="s">
        <v>406</v>
      </c>
      <c r="F690" s="57" t="s">
        <v>410</v>
      </c>
      <c r="G690" s="88"/>
      <c r="H690" s="88"/>
      <c r="I690" s="92"/>
      <c r="J690" s="88"/>
      <c r="K690" s="88">
        <f>97275+62250</f>
        <v>159525</v>
      </c>
      <c r="L690" s="88">
        <v>10275</v>
      </c>
      <c r="M690" s="88">
        <f t="shared" si="276"/>
        <v>169800</v>
      </c>
      <c r="N690" s="88"/>
      <c r="O690" s="88">
        <v>180180</v>
      </c>
      <c r="P690" s="41">
        <f t="shared" ref="P690:P694" si="279">M690-N690</f>
        <v>169800</v>
      </c>
      <c r="Q690" s="91">
        <v>14.3</v>
      </c>
      <c r="R690" s="88">
        <f t="shared" si="260"/>
        <v>2428140</v>
      </c>
      <c r="S690" s="88">
        <f t="shared" si="261"/>
        <v>0</v>
      </c>
      <c r="T690" s="88">
        <f t="shared" si="262"/>
        <v>2576574</v>
      </c>
      <c r="U690" s="54" t="s">
        <v>727</v>
      </c>
    </row>
    <row r="691" spans="2:21" x14ac:dyDescent="0.25">
      <c r="B691" s="83">
        <v>677</v>
      </c>
      <c r="C691" s="59" t="s">
        <v>23</v>
      </c>
      <c r="D691" s="61" t="s">
        <v>411</v>
      </c>
      <c r="E691" s="55" t="s">
        <v>406</v>
      </c>
      <c r="F691" s="57" t="s">
        <v>410</v>
      </c>
      <c r="G691" s="88"/>
      <c r="H691" s="88"/>
      <c r="I691" s="92"/>
      <c r="J691" s="88"/>
      <c r="K691" s="88">
        <v>2625</v>
      </c>
      <c r="L691" s="88"/>
      <c r="M691" s="88">
        <f t="shared" si="276"/>
        <v>2625</v>
      </c>
      <c r="N691" s="88"/>
      <c r="O691" s="88">
        <v>2625</v>
      </c>
      <c r="P691" s="41">
        <f t="shared" si="279"/>
        <v>2625</v>
      </c>
      <c r="Q691" s="91">
        <v>17.5</v>
      </c>
      <c r="R691" s="88">
        <f t="shared" si="260"/>
        <v>45937.5</v>
      </c>
      <c r="S691" s="88">
        <f t="shared" si="261"/>
        <v>0</v>
      </c>
      <c r="T691" s="88">
        <f t="shared" si="262"/>
        <v>45937.5</v>
      </c>
      <c r="U691" s="54" t="s">
        <v>727</v>
      </c>
    </row>
    <row r="692" spans="2:21" x14ac:dyDescent="0.25">
      <c r="B692" s="83">
        <v>678</v>
      </c>
      <c r="C692" s="59" t="s">
        <v>23</v>
      </c>
      <c r="D692" s="61" t="s">
        <v>27</v>
      </c>
      <c r="E692" s="55" t="s">
        <v>406</v>
      </c>
      <c r="F692" s="57" t="s">
        <v>410</v>
      </c>
      <c r="G692" s="88"/>
      <c r="H692" s="88"/>
      <c r="I692" s="92"/>
      <c r="J692" s="88"/>
      <c r="K692" s="88"/>
      <c r="L692" s="88"/>
      <c r="M692" s="88">
        <f t="shared" si="276"/>
        <v>0</v>
      </c>
      <c r="N692" s="88"/>
      <c r="O692" s="88">
        <v>0</v>
      </c>
      <c r="P692" s="41">
        <f t="shared" si="279"/>
        <v>0</v>
      </c>
      <c r="Q692" s="91">
        <v>14.05</v>
      </c>
      <c r="R692" s="88">
        <f t="shared" si="260"/>
        <v>0</v>
      </c>
      <c r="S692" s="88">
        <f t="shared" si="261"/>
        <v>0</v>
      </c>
      <c r="T692" s="88">
        <f t="shared" si="262"/>
        <v>0</v>
      </c>
      <c r="U692" s="54" t="s">
        <v>728</v>
      </c>
    </row>
    <row r="693" spans="2:21" x14ac:dyDescent="0.25">
      <c r="B693" s="83">
        <v>679</v>
      </c>
      <c r="C693" s="59" t="s">
        <v>23</v>
      </c>
      <c r="D693" s="61" t="s">
        <v>405</v>
      </c>
      <c r="E693" s="55" t="s">
        <v>406</v>
      </c>
      <c r="F693" s="57" t="s">
        <v>412</v>
      </c>
      <c r="G693" s="88"/>
      <c r="H693" s="88"/>
      <c r="I693" s="92"/>
      <c r="J693" s="88"/>
      <c r="K693" s="88"/>
      <c r="L693" s="88"/>
      <c r="M693" s="88">
        <f t="shared" si="276"/>
        <v>0</v>
      </c>
      <c r="N693" s="88"/>
      <c r="O693" s="88">
        <v>0</v>
      </c>
      <c r="P693" s="41">
        <f t="shared" si="279"/>
        <v>0</v>
      </c>
      <c r="Q693" s="124">
        <v>20.7</v>
      </c>
      <c r="R693" s="88">
        <f t="shared" si="260"/>
        <v>0</v>
      </c>
      <c r="S693" s="88">
        <f t="shared" si="261"/>
        <v>0</v>
      </c>
      <c r="T693" s="88">
        <f t="shared" si="262"/>
        <v>0</v>
      </c>
      <c r="U693" s="54" t="s">
        <v>744</v>
      </c>
    </row>
    <row r="694" spans="2:21" x14ac:dyDescent="0.25">
      <c r="B694" s="83">
        <v>680</v>
      </c>
      <c r="C694" s="65" t="s">
        <v>23</v>
      </c>
      <c r="D694" s="66" t="s">
        <v>413</v>
      </c>
      <c r="E694" s="67" t="s">
        <v>406</v>
      </c>
      <c r="F694" s="68" t="s">
        <v>414</v>
      </c>
      <c r="G694" s="89"/>
      <c r="H694" s="89"/>
      <c r="I694" s="93"/>
      <c r="J694" s="89"/>
      <c r="K694" s="89"/>
      <c r="L694" s="89"/>
      <c r="M694" s="89">
        <v>0</v>
      </c>
      <c r="N694" s="89"/>
      <c r="O694" s="89">
        <v>0</v>
      </c>
      <c r="P694" s="41">
        <f t="shared" si="279"/>
        <v>0</v>
      </c>
      <c r="Q694" s="89"/>
      <c r="R694" s="89">
        <f t="shared" ref="R694:R757" si="280">M694*Q694</f>
        <v>0</v>
      </c>
      <c r="S694" s="89">
        <f t="shared" ref="S694:S757" si="281">N694*Q694</f>
        <v>0</v>
      </c>
      <c r="T694" s="89">
        <f t="shared" ref="T694:T757" si="282">O694*Q694</f>
        <v>0</v>
      </c>
    </row>
    <row r="695" spans="2:21" hidden="1" x14ac:dyDescent="0.25">
      <c r="B695" s="83">
        <v>681</v>
      </c>
      <c r="C695" s="59" t="s">
        <v>7</v>
      </c>
      <c r="D695" s="61" t="s">
        <v>415</v>
      </c>
      <c r="E695" s="55" t="s">
        <v>416</v>
      </c>
      <c r="F695" s="57" t="s">
        <v>417</v>
      </c>
      <c r="G695" s="88"/>
      <c r="H695" s="88"/>
      <c r="I695" s="92"/>
      <c r="J695" s="88"/>
      <c r="K695" s="88"/>
      <c r="L695" s="88"/>
      <c r="M695" s="88">
        <f t="shared" si="276"/>
        <v>0</v>
      </c>
      <c r="N695" s="88"/>
      <c r="O695" s="88">
        <v>0</v>
      </c>
      <c r="Q695" s="91">
        <v>15.5</v>
      </c>
      <c r="R695" s="88">
        <f t="shared" si="280"/>
        <v>0</v>
      </c>
      <c r="S695" s="88">
        <f t="shared" si="281"/>
        <v>0</v>
      </c>
      <c r="T695" s="88">
        <f t="shared" si="282"/>
        <v>0</v>
      </c>
    </row>
    <row r="696" spans="2:21" x14ac:dyDescent="0.25">
      <c r="B696" s="83">
        <v>682</v>
      </c>
      <c r="C696" s="59" t="s">
        <v>23</v>
      </c>
      <c r="D696" s="61" t="s">
        <v>411</v>
      </c>
      <c r="E696" s="55" t="s">
        <v>416</v>
      </c>
      <c r="F696" s="57" t="s">
        <v>418</v>
      </c>
      <c r="G696" s="88"/>
      <c r="H696" s="88"/>
      <c r="I696" s="92"/>
      <c r="J696" s="88"/>
      <c r="K696" s="88"/>
      <c r="L696" s="88"/>
      <c r="M696" s="88">
        <f t="shared" si="276"/>
        <v>0</v>
      </c>
      <c r="N696" s="88"/>
      <c r="O696" s="88">
        <v>0</v>
      </c>
      <c r="P696" s="41">
        <f t="shared" ref="P696:P697" si="283">M696-N696</f>
        <v>0</v>
      </c>
      <c r="Q696" s="91">
        <v>15.5</v>
      </c>
      <c r="R696" s="88">
        <f t="shared" si="280"/>
        <v>0</v>
      </c>
      <c r="S696" s="88">
        <f t="shared" si="281"/>
        <v>0</v>
      </c>
      <c r="T696" s="88">
        <f t="shared" si="282"/>
        <v>0</v>
      </c>
      <c r="U696" s="54" t="s">
        <v>727</v>
      </c>
    </row>
    <row r="697" spans="2:21" x14ac:dyDescent="0.25">
      <c r="B697" s="83">
        <v>683</v>
      </c>
      <c r="C697" s="59" t="s">
        <v>23</v>
      </c>
      <c r="D697" s="61" t="s">
        <v>243</v>
      </c>
      <c r="E697" s="55" t="s">
        <v>416</v>
      </c>
      <c r="F697" s="57" t="s">
        <v>418</v>
      </c>
      <c r="G697" s="88"/>
      <c r="H697" s="88"/>
      <c r="I697" s="92"/>
      <c r="J697" s="88"/>
      <c r="K697" s="88"/>
      <c r="L697" s="88"/>
      <c r="M697" s="88">
        <f t="shared" si="276"/>
        <v>0</v>
      </c>
      <c r="N697" s="88"/>
      <c r="O697" s="88">
        <v>0</v>
      </c>
      <c r="P697" s="41">
        <f t="shared" si="283"/>
        <v>0</v>
      </c>
      <c r="Q697" s="91">
        <v>11.8</v>
      </c>
      <c r="R697" s="88">
        <f t="shared" si="280"/>
        <v>0</v>
      </c>
      <c r="S697" s="88">
        <f t="shared" si="281"/>
        <v>0</v>
      </c>
      <c r="T697" s="88">
        <f t="shared" si="282"/>
        <v>0</v>
      </c>
      <c r="U697" s="54" t="s">
        <v>728</v>
      </c>
    </row>
    <row r="698" spans="2:21" hidden="1" x14ac:dyDescent="0.25">
      <c r="B698" s="83">
        <v>684</v>
      </c>
      <c r="C698" s="59" t="s">
        <v>7</v>
      </c>
      <c r="D698" s="61" t="s">
        <v>419</v>
      </c>
      <c r="E698" s="55" t="s">
        <v>416</v>
      </c>
      <c r="F698" s="57" t="s">
        <v>418</v>
      </c>
      <c r="G698" s="88"/>
      <c r="H698" s="88"/>
      <c r="I698" s="92"/>
      <c r="J698" s="88"/>
      <c r="K698" s="88"/>
      <c r="L698" s="88"/>
      <c r="M698" s="88">
        <f t="shared" si="276"/>
        <v>0</v>
      </c>
      <c r="N698" s="88"/>
      <c r="O698" s="88">
        <v>0</v>
      </c>
      <c r="Q698" s="91">
        <v>17</v>
      </c>
      <c r="R698" s="88">
        <f t="shared" si="280"/>
        <v>0</v>
      </c>
      <c r="S698" s="88">
        <f t="shared" si="281"/>
        <v>0</v>
      </c>
      <c r="T698" s="88">
        <f t="shared" si="282"/>
        <v>0</v>
      </c>
    </row>
    <row r="699" spans="2:21" x14ac:dyDescent="0.25">
      <c r="B699" s="83">
        <v>685</v>
      </c>
      <c r="C699" s="59" t="s">
        <v>23</v>
      </c>
      <c r="D699" s="61" t="s">
        <v>405</v>
      </c>
      <c r="E699" s="55" t="s">
        <v>406</v>
      </c>
      <c r="F699" s="57" t="s">
        <v>420</v>
      </c>
      <c r="G699" s="88"/>
      <c r="H699" s="88"/>
      <c r="I699" s="92"/>
      <c r="J699" s="88"/>
      <c r="K699" s="88"/>
      <c r="L699" s="88"/>
      <c r="M699" s="88">
        <f t="shared" si="276"/>
        <v>0</v>
      </c>
      <c r="N699" s="88"/>
      <c r="O699" s="88">
        <v>0</v>
      </c>
      <c r="P699" s="41">
        <f t="shared" ref="P699:P703" si="284">M699-N699</f>
        <v>0</v>
      </c>
      <c r="Q699" s="88">
        <v>16.3</v>
      </c>
      <c r="R699" s="88">
        <f t="shared" si="280"/>
        <v>0</v>
      </c>
      <c r="S699" s="88">
        <f t="shared" si="281"/>
        <v>0</v>
      </c>
      <c r="T699" s="88">
        <f t="shared" si="282"/>
        <v>0</v>
      </c>
      <c r="U699" s="54" t="s">
        <v>747</v>
      </c>
    </row>
    <row r="700" spans="2:21" x14ac:dyDescent="0.25">
      <c r="B700" s="83">
        <v>686</v>
      </c>
      <c r="C700" s="59" t="s">
        <v>23</v>
      </c>
      <c r="D700" s="61" t="s">
        <v>154</v>
      </c>
      <c r="E700" s="55" t="s">
        <v>421</v>
      </c>
      <c r="F700" s="57" t="s">
        <v>422</v>
      </c>
      <c r="G700" s="88"/>
      <c r="H700" s="88"/>
      <c r="I700" s="92"/>
      <c r="J700" s="88"/>
      <c r="K700" s="88">
        <v>1905.12</v>
      </c>
      <c r="L700" s="88"/>
      <c r="M700" s="88">
        <f t="shared" si="276"/>
        <v>1905.12</v>
      </c>
      <c r="N700" s="88"/>
      <c r="O700" s="88">
        <v>0</v>
      </c>
      <c r="P700" s="41">
        <f t="shared" si="284"/>
        <v>1905.12</v>
      </c>
      <c r="Q700" s="91">
        <v>105</v>
      </c>
      <c r="R700" s="88">
        <f t="shared" si="280"/>
        <v>200037.59999999998</v>
      </c>
      <c r="S700" s="88">
        <f t="shared" si="281"/>
        <v>0</v>
      </c>
      <c r="T700" s="88">
        <f t="shared" si="282"/>
        <v>0</v>
      </c>
      <c r="U700" s="54" t="s">
        <v>727</v>
      </c>
    </row>
    <row r="701" spans="2:21" x14ac:dyDescent="0.25">
      <c r="B701" s="83">
        <v>687</v>
      </c>
      <c r="C701" s="59" t="s">
        <v>23</v>
      </c>
      <c r="D701" s="61" t="s">
        <v>37</v>
      </c>
      <c r="E701" s="55" t="s">
        <v>421</v>
      </c>
      <c r="F701" s="57" t="s">
        <v>422</v>
      </c>
      <c r="G701" s="88"/>
      <c r="H701" s="88"/>
      <c r="I701" s="92"/>
      <c r="J701" s="88"/>
      <c r="K701" s="88">
        <v>1995.84</v>
      </c>
      <c r="L701" s="88"/>
      <c r="M701" s="88">
        <f t="shared" si="276"/>
        <v>1995.84</v>
      </c>
      <c r="N701" s="88"/>
      <c r="O701" s="88">
        <v>0</v>
      </c>
      <c r="P701" s="41">
        <f t="shared" si="284"/>
        <v>1995.84</v>
      </c>
      <c r="Q701" s="91">
        <v>110</v>
      </c>
      <c r="R701" s="88">
        <f t="shared" si="280"/>
        <v>219542.39999999999</v>
      </c>
      <c r="S701" s="88">
        <f t="shared" si="281"/>
        <v>0</v>
      </c>
      <c r="T701" s="88">
        <f t="shared" si="282"/>
        <v>0</v>
      </c>
      <c r="U701" s="54" t="s">
        <v>727</v>
      </c>
    </row>
    <row r="702" spans="2:21" x14ac:dyDescent="0.25">
      <c r="B702" s="83">
        <v>688</v>
      </c>
      <c r="C702" s="59" t="s">
        <v>23</v>
      </c>
      <c r="D702" s="61" t="s">
        <v>171</v>
      </c>
      <c r="E702" s="55" t="s">
        <v>421</v>
      </c>
      <c r="F702" s="57" t="s">
        <v>423</v>
      </c>
      <c r="G702" s="88"/>
      <c r="H702" s="88"/>
      <c r="I702" s="92"/>
      <c r="J702" s="88"/>
      <c r="K702" s="88"/>
      <c r="L702" s="88"/>
      <c r="M702" s="88">
        <f t="shared" si="276"/>
        <v>0</v>
      </c>
      <c r="N702" s="88"/>
      <c r="O702" s="88">
        <v>0</v>
      </c>
      <c r="P702" s="41">
        <f t="shared" si="284"/>
        <v>0</v>
      </c>
      <c r="Q702" s="91">
        <v>306.60000000000002</v>
      </c>
      <c r="R702" s="88">
        <f t="shared" si="280"/>
        <v>0</v>
      </c>
      <c r="S702" s="88">
        <f t="shared" si="281"/>
        <v>0</v>
      </c>
      <c r="T702" s="88">
        <f t="shared" si="282"/>
        <v>0</v>
      </c>
      <c r="U702" s="54" t="s">
        <v>727</v>
      </c>
    </row>
    <row r="703" spans="2:21" x14ac:dyDescent="0.25">
      <c r="B703" s="83">
        <v>689</v>
      </c>
      <c r="C703" s="59" t="s">
        <v>23</v>
      </c>
      <c r="D703" s="61" t="s">
        <v>424</v>
      </c>
      <c r="E703" s="55" t="s">
        <v>421</v>
      </c>
      <c r="F703" s="57" t="s">
        <v>425</v>
      </c>
      <c r="G703" s="88"/>
      <c r="H703" s="88"/>
      <c r="I703" s="92"/>
      <c r="J703" s="88"/>
      <c r="K703" s="88">
        <v>1500</v>
      </c>
      <c r="L703" s="88"/>
      <c r="M703" s="88">
        <f t="shared" si="276"/>
        <v>1500</v>
      </c>
      <c r="N703" s="88"/>
      <c r="O703" s="88">
        <v>1500</v>
      </c>
      <c r="P703" s="41">
        <f t="shared" si="284"/>
        <v>1500</v>
      </c>
      <c r="Q703" s="88">
        <v>300</v>
      </c>
      <c r="R703" s="88">
        <f t="shared" si="280"/>
        <v>450000</v>
      </c>
      <c r="S703" s="88">
        <f t="shared" si="281"/>
        <v>0</v>
      </c>
      <c r="T703" s="88">
        <f t="shared" si="282"/>
        <v>450000</v>
      </c>
      <c r="U703" s="54" t="s">
        <v>727</v>
      </c>
    </row>
    <row r="704" spans="2:21" hidden="1" x14ac:dyDescent="0.25">
      <c r="B704" s="83">
        <v>690</v>
      </c>
      <c r="C704" s="110" t="s">
        <v>17</v>
      </c>
      <c r="D704" s="111" t="s">
        <v>30</v>
      </c>
      <c r="E704" s="112" t="s">
        <v>421</v>
      </c>
      <c r="F704" s="113" t="s">
        <v>426</v>
      </c>
      <c r="G704" s="101"/>
      <c r="H704" s="101"/>
      <c r="I704" s="114"/>
      <c r="J704" s="101"/>
      <c r="K704" s="101">
        <v>1241.05</v>
      </c>
      <c r="L704" s="101"/>
      <c r="M704" s="101">
        <f>SUM(K704+L704)</f>
        <v>1241.05</v>
      </c>
      <c r="N704" s="101"/>
      <c r="O704" s="101">
        <v>1231.2</v>
      </c>
      <c r="P704" s="115"/>
      <c r="Q704" s="116">
        <v>68.400000000000006</v>
      </c>
      <c r="R704" s="101">
        <f t="shared" si="280"/>
        <v>84887.82</v>
      </c>
      <c r="S704" s="101">
        <f t="shared" si="281"/>
        <v>0</v>
      </c>
      <c r="T704" s="101">
        <f t="shared" si="282"/>
        <v>84214.080000000016</v>
      </c>
    </row>
    <row r="705" spans="2:21" x14ac:dyDescent="0.25">
      <c r="B705" s="83">
        <v>691</v>
      </c>
      <c r="C705" s="59" t="s">
        <v>23</v>
      </c>
      <c r="D705" s="61" t="s">
        <v>224</v>
      </c>
      <c r="E705" s="55" t="s">
        <v>421</v>
      </c>
      <c r="F705" s="57" t="s">
        <v>427</v>
      </c>
      <c r="G705" s="88"/>
      <c r="H705" s="88"/>
      <c r="I705" s="92"/>
      <c r="J705" s="88"/>
      <c r="K705" s="88"/>
      <c r="L705" s="88"/>
      <c r="M705" s="88">
        <f t="shared" si="276"/>
        <v>0</v>
      </c>
      <c r="N705" s="88"/>
      <c r="O705" s="88">
        <v>0</v>
      </c>
      <c r="P705" s="41">
        <f t="shared" ref="P705:P707" si="285">M705-N705</f>
        <v>0</v>
      </c>
      <c r="Q705" s="88">
        <v>115</v>
      </c>
      <c r="R705" s="88">
        <f t="shared" si="280"/>
        <v>0</v>
      </c>
      <c r="S705" s="88">
        <f t="shared" si="281"/>
        <v>0</v>
      </c>
      <c r="T705" s="88">
        <f t="shared" si="282"/>
        <v>0</v>
      </c>
      <c r="U705" s="54" t="s">
        <v>727</v>
      </c>
    </row>
    <row r="706" spans="2:21" x14ac:dyDescent="0.25">
      <c r="B706" s="83">
        <v>692</v>
      </c>
      <c r="C706" s="59" t="s">
        <v>23</v>
      </c>
      <c r="D706" s="61" t="s">
        <v>37</v>
      </c>
      <c r="E706" s="55" t="s">
        <v>421</v>
      </c>
      <c r="F706" s="57" t="s">
        <v>428</v>
      </c>
      <c r="G706" s="88"/>
      <c r="H706" s="88"/>
      <c r="I706" s="92"/>
      <c r="J706" s="88"/>
      <c r="K706" s="88">
        <v>4740.08</v>
      </c>
      <c r="L706" s="88"/>
      <c r="M706" s="88">
        <f t="shared" si="276"/>
        <v>4740.08</v>
      </c>
      <c r="N706" s="88"/>
      <c r="O706" s="88">
        <v>4740.0820000000003</v>
      </c>
      <c r="P706" s="41">
        <f t="shared" si="285"/>
        <v>4740.08</v>
      </c>
      <c r="Q706" s="88">
        <v>19</v>
      </c>
      <c r="R706" s="88">
        <f t="shared" si="280"/>
        <v>90061.52</v>
      </c>
      <c r="S706" s="88">
        <f t="shared" si="281"/>
        <v>0</v>
      </c>
      <c r="T706" s="88">
        <f t="shared" si="282"/>
        <v>90061.558000000005</v>
      </c>
      <c r="U706" s="54" t="s">
        <v>727</v>
      </c>
    </row>
    <row r="707" spans="2:21" x14ac:dyDescent="0.25">
      <c r="B707" s="83">
        <v>693</v>
      </c>
      <c r="C707" s="59" t="s">
        <v>23</v>
      </c>
      <c r="D707" s="61" t="s">
        <v>74</v>
      </c>
      <c r="E707" s="55" t="s">
        <v>421</v>
      </c>
      <c r="F707" s="57" t="s">
        <v>429</v>
      </c>
      <c r="G707" s="88"/>
      <c r="H707" s="88"/>
      <c r="I707" s="92"/>
      <c r="J707" s="88"/>
      <c r="K707" s="88">
        <v>3402</v>
      </c>
      <c r="L707" s="88"/>
      <c r="M707" s="88">
        <f t="shared" si="276"/>
        <v>3402</v>
      </c>
      <c r="N707" s="88"/>
      <c r="O707" s="88">
        <v>3402</v>
      </c>
      <c r="P707" s="41">
        <f t="shared" si="285"/>
        <v>3402</v>
      </c>
      <c r="Q707" s="88">
        <v>125</v>
      </c>
      <c r="R707" s="88">
        <f t="shared" si="280"/>
        <v>425250</v>
      </c>
      <c r="S707" s="88">
        <f t="shared" si="281"/>
        <v>0</v>
      </c>
      <c r="T707" s="88">
        <f t="shared" si="282"/>
        <v>425250</v>
      </c>
      <c r="U707" s="54" t="s">
        <v>727</v>
      </c>
    </row>
    <row r="708" spans="2:21" hidden="1" x14ac:dyDescent="0.25">
      <c r="B708" s="83">
        <v>694</v>
      </c>
      <c r="C708" s="84" t="s">
        <v>7</v>
      </c>
      <c r="D708" s="85" t="s">
        <v>14</v>
      </c>
      <c r="E708" s="81" t="s">
        <v>421</v>
      </c>
      <c r="F708" s="82" t="s">
        <v>430</v>
      </c>
      <c r="G708" s="91"/>
      <c r="H708" s="91"/>
      <c r="I708" s="94"/>
      <c r="J708" s="91"/>
      <c r="K708" s="91"/>
      <c r="L708" s="91"/>
      <c r="M708" s="88">
        <f t="shared" si="276"/>
        <v>0</v>
      </c>
      <c r="N708" s="91"/>
      <c r="O708" s="91">
        <v>0</v>
      </c>
      <c r="Q708" s="91">
        <v>250</v>
      </c>
      <c r="R708" s="91">
        <f t="shared" si="280"/>
        <v>0</v>
      </c>
      <c r="S708" s="91">
        <f t="shared" si="281"/>
        <v>0</v>
      </c>
      <c r="T708" s="91">
        <f t="shared" si="282"/>
        <v>0</v>
      </c>
    </row>
    <row r="709" spans="2:21" x14ac:dyDescent="0.25">
      <c r="B709" s="83">
        <v>695</v>
      </c>
      <c r="C709" s="59" t="s">
        <v>23</v>
      </c>
      <c r="D709" s="61" t="s">
        <v>37</v>
      </c>
      <c r="E709" s="55" t="s">
        <v>421</v>
      </c>
      <c r="F709" s="57" t="s">
        <v>430</v>
      </c>
      <c r="G709" s="88"/>
      <c r="H709" s="88"/>
      <c r="I709" s="92"/>
      <c r="J709" s="88"/>
      <c r="K709" s="88">
        <v>5261.76</v>
      </c>
      <c r="L709" s="88"/>
      <c r="M709" s="88">
        <f t="shared" si="276"/>
        <v>5261.76</v>
      </c>
      <c r="N709" s="88"/>
      <c r="O709" s="88">
        <v>0</v>
      </c>
      <c r="P709" s="41">
        <f>M709-N709</f>
        <v>5261.76</v>
      </c>
      <c r="Q709" s="91">
        <v>290</v>
      </c>
      <c r="R709" s="88">
        <f t="shared" si="280"/>
        <v>1525910.4000000001</v>
      </c>
      <c r="S709" s="88">
        <f t="shared" si="281"/>
        <v>0</v>
      </c>
      <c r="T709" s="88">
        <f t="shared" si="282"/>
        <v>0</v>
      </c>
      <c r="U709" s="54" t="s">
        <v>727</v>
      </c>
    </row>
    <row r="710" spans="2:21" x14ac:dyDescent="0.25">
      <c r="B710" s="83">
        <v>696</v>
      </c>
      <c r="C710" s="59" t="s">
        <v>23</v>
      </c>
      <c r="D710" s="61" t="s">
        <v>37</v>
      </c>
      <c r="E710" s="55" t="s">
        <v>421</v>
      </c>
      <c r="F710" s="57" t="s">
        <v>431</v>
      </c>
      <c r="G710" s="88"/>
      <c r="H710" s="88"/>
      <c r="I710" s="92"/>
      <c r="J710" s="88"/>
      <c r="K710" s="88">
        <v>6622.56</v>
      </c>
      <c r="L710" s="88"/>
      <c r="M710" s="88">
        <f t="shared" si="276"/>
        <v>6622.56</v>
      </c>
      <c r="N710" s="88"/>
      <c r="O710" s="88">
        <v>0</v>
      </c>
      <c r="P710" s="41">
        <f>M710-N710</f>
        <v>6622.56</v>
      </c>
      <c r="Q710" s="91">
        <v>110</v>
      </c>
      <c r="R710" s="88">
        <f t="shared" si="280"/>
        <v>728481.60000000009</v>
      </c>
      <c r="S710" s="88">
        <f t="shared" si="281"/>
        <v>0</v>
      </c>
      <c r="T710" s="88">
        <f t="shared" si="282"/>
        <v>0</v>
      </c>
      <c r="U710" s="54" t="s">
        <v>727</v>
      </c>
    </row>
    <row r="711" spans="2:21" hidden="1" x14ac:dyDescent="0.25">
      <c r="B711" s="83">
        <v>697</v>
      </c>
      <c r="C711" s="59" t="s">
        <v>7</v>
      </c>
      <c r="D711" s="61" t="s">
        <v>264</v>
      </c>
      <c r="E711" s="55" t="s">
        <v>421</v>
      </c>
      <c r="F711" s="58" t="s">
        <v>432</v>
      </c>
      <c r="G711" s="88"/>
      <c r="H711" s="88"/>
      <c r="I711" s="92"/>
      <c r="J711" s="88"/>
      <c r="K711" s="88"/>
      <c r="L711" s="88"/>
      <c r="M711" s="88">
        <f t="shared" si="276"/>
        <v>0</v>
      </c>
      <c r="N711" s="88"/>
      <c r="O711" s="88">
        <v>0</v>
      </c>
      <c r="Q711" s="91">
        <v>84</v>
      </c>
      <c r="R711" s="88">
        <f t="shared" si="280"/>
        <v>0</v>
      </c>
      <c r="S711" s="88">
        <f t="shared" si="281"/>
        <v>0</v>
      </c>
      <c r="T711" s="88">
        <f t="shared" si="282"/>
        <v>0</v>
      </c>
    </row>
    <row r="712" spans="2:21" hidden="1" x14ac:dyDescent="0.25">
      <c r="B712" s="83">
        <v>698</v>
      </c>
      <c r="C712" s="59" t="s">
        <v>7</v>
      </c>
      <c r="D712" s="61" t="s">
        <v>264</v>
      </c>
      <c r="E712" s="55" t="s">
        <v>421</v>
      </c>
      <c r="F712" s="58" t="s">
        <v>433</v>
      </c>
      <c r="G712" s="88"/>
      <c r="H712" s="88"/>
      <c r="I712" s="92"/>
      <c r="J712" s="88"/>
      <c r="K712" s="88"/>
      <c r="L712" s="88"/>
      <c r="M712" s="88">
        <f t="shared" si="276"/>
        <v>0</v>
      </c>
      <c r="N712" s="88"/>
      <c r="O712" s="88">
        <v>0</v>
      </c>
      <c r="Q712" s="91">
        <v>101</v>
      </c>
      <c r="R712" s="88">
        <f t="shared" si="280"/>
        <v>0</v>
      </c>
      <c r="S712" s="88">
        <f t="shared" si="281"/>
        <v>0</v>
      </c>
      <c r="T712" s="88">
        <f t="shared" si="282"/>
        <v>0</v>
      </c>
    </row>
    <row r="713" spans="2:21" x14ac:dyDescent="0.25">
      <c r="B713" s="83">
        <v>699</v>
      </c>
      <c r="C713" s="59" t="s">
        <v>23</v>
      </c>
      <c r="D713" s="61" t="s">
        <v>224</v>
      </c>
      <c r="E713" s="55" t="s">
        <v>421</v>
      </c>
      <c r="F713" s="58" t="s">
        <v>434</v>
      </c>
      <c r="G713" s="88"/>
      <c r="H713" s="88"/>
      <c r="I713" s="92"/>
      <c r="J713" s="88"/>
      <c r="K713" s="88"/>
      <c r="L713" s="88"/>
      <c r="M713" s="88">
        <f t="shared" si="276"/>
        <v>0</v>
      </c>
      <c r="N713" s="88"/>
      <c r="O713" s="88">
        <v>0</v>
      </c>
      <c r="P713" s="41">
        <f>M713-N713</f>
        <v>0</v>
      </c>
      <c r="Q713" s="91">
        <v>169</v>
      </c>
      <c r="R713" s="88">
        <f t="shared" si="280"/>
        <v>0</v>
      </c>
      <c r="S713" s="88">
        <f t="shared" si="281"/>
        <v>0</v>
      </c>
      <c r="T713" s="88">
        <f t="shared" si="282"/>
        <v>0</v>
      </c>
      <c r="U713" s="54" t="s">
        <v>727</v>
      </c>
    </row>
    <row r="714" spans="2:21" x14ac:dyDescent="0.25">
      <c r="B714" s="83">
        <v>699</v>
      </c>
      <c r="C714" s="95" t="s">
        <v>23</v>
      </c>
      <c r="D714" s="96" t="s">
        <v>74</v>
      </c>
      <c r="E714" s="97" t="s">
        <v>421</v>
      </c>
      <c r="F714" s="104" t="s">
        <v>773</v>
      </c>
      <c r="G714" s="99"/>
      <c r="H714" s="99"/>
      <c r="I714" s="100"/>
      <c r="J714" s="99"/>
      <c r="K714" s="99">
        <v>2599.87</v>
      </c>
      <c r="L714" s="99"/>
      <c r="M714" s="99">
        <f t="shared" si="276"/>
        <v>2599.87</v>
      </c>
      <c r="N714" s="99"/>
      <c r="O714" s="99">
        <v>0</v>
      </c>
      <c r="P714" s="41">
        <f>M714-N714</f>
        <v>2599.87</v>
      </c>
      <c r="Q714" s="99">
        <v>130</v>
      </c>
      <c r="R714" s="99">
        <f t="shared" si="280"/>
        <v>337983.1</v>
      </c>
      <c r="S714" s="99">
        <f t="shared" si="281"/>
        <v>0</v>
      </c>
      <c r="T714" s="99">
        <f t="shared" si="282"/>
        <v>0</v>
      </c>
      <c r="U714" s="54" t="s">
        <v>727</v>
      </c>
    </row>
    <row r="715" spans="2:21" x14ac:dyDescent="0.25">
      <c r="B715" s="83">
        <v>699</v>
      </c>
      <c r="C715" s="95" t="s">
        <v>23</v>
      </c>
      <c r="D715" s="96" t="s">
        <v>189</v>
      </c>
      <c r="E715" s="97" t="s">
        <v>421</v>
      </c>
      <c r="F715" s="104" t="s">
        <v>773</v>
      </c>
      <c r="G715" s="99"/>
      <c r="H715" s="99"/>
      <c r="I715" s="100"/>
      <c r="J715" s="99"/>
      <c r="K715" s="99">
        <v>2519.87</v>
      </c>
      <c r="L715" s="99"/>
      <c r="M715" s="99">
        <f t="shared" si="276"/>
        <v>2519.87</v>
      </c>
      <c r="N715" s="99"/>
      <c r="O715" s="99">
        <v>0</v>
      </c>
      <c r="P715" s="41">
        <f>M715-N715</f>
        <v>2519.87</v>
      </c>
      <c r="Q715" s="99">
        <v>126</v>
      </c>
      <c r="R715" s="99">
        <f t="shared" si="280"/>
        <v>317503.62</v>
      </c>
      <c r="S715" s="99">
        <f t="shared" si="281"/>
        <v>0</v>
      </c>
      <c r="T715" s="99">
        <f t="shared" si="282"/>
        <v>0</v>
      </c>
      <c r="U715" s="54" t="s">
        <v>727</v>
      </c>
    </row>
    <row r="716" spans="2:21" x14ac:dyDescent="0.25">
      <c r="B716" s="83">
        <v>699</v>
      </c>
      <c r="C716" s="95" t="s">
        <v>23</v>
      </c>
      <c r="D716" s="96" t="s">
        <v>189</v>
      </c>
      <c r="E716" s="97" t="s">
        <v>421</v>
      </c>
      <c r="F716" s="104" t="s">
        <v>774</v>
      </c>
      <c r="G716" s="99"/>
      <c r="H716" s="99"/>
      <c r="I716" s="100"/>
      <c r="J716" s="99"/>
      <c r="K716" s="99">
        <v>4800.38</v>
      </c>
      <c r="L716" s="99"/>
      <c r="M716" s="99">
        <f t="shared" si="276"/>
        <v>4800.38</v>
      </c>
      <c r="N716" s="99"/>
      <c r="O716" s="99">
        <v>0</v>
      </c>
      <c r="P716" s="41">
        <f>M716-N716</f>
        <v>4800.38</v>
      </c>
      <c r="Q716" s="99">
        <v>192</v>
      </c>
      <c r="R716" s="99">
        <f t="shared" si="280"/>
        <v>921672.96</v>
      </c>
      <c r="S716" s="99">
        <f t="shared" si="281"/>
        <v>0</v>
      </c>
      <c r="T716" s="99">
        <f t="shared" si="282"/>
        <v>0</v>
      </c>
      <c r="U716" s="54" t="s">
        <v>727</v>
      </c>
    </row>
    <row r="717" spans="2:21" hidden="1" x14ac:dyDescent="0.25">
      <c r="B717" s="83">
        <v>700</v>
      </c>
      <c r="C717" s="59" t="s">
        <v>7</v>
      </c>
      <c r="D717" s="61" t="s">
        <v>264</v>
      </c>
      <c r="E717" s="55" t="s">
        <v>421</v>
      </c>
      <c r="F717" s="58" t="s">
        <v>435</v>
      </c>
      <c r="G717" s="88"/>
      <c r="H717" s="88"/>
      <c r="I717" s="92"/>
      <c r="J717" s="88"/>
      <c r="K717" s="88"/>
      <c r="L717" s="88"/>
      <c r="M717" s="88">
        <f t="shared" si="276"/>
        <v>0</v>
      </c>
      <c r="N717" s="88"/>
      <c r="O717" s="88">
        <v>0</v>
      </c>
      <c r="Q717" s="91">
        <v>82</v>
      </c>
      <c r="R717" s="88">
        <f t="shared" si="280"/>
        <v>0</v>
      </c>
      <c r="S717" s="88">
        <f t="shared" si="281"/>
        <v>0</v>
      </c>
      <c r="T717" s="88">
        <f t="shared" si="282"/>
        <v>0</v>
      </c>
    </row>
    <row r="718" spans="2:21" x14ac:dyDescent="0.25">
      <c r="B718" s="83">
        <v>701</v>
      </c>
      <c r="C718" s="59" t="s">
        <v>23</v>
      </c>
      <c r="D718" s="61" t="s">
        <v>224</v>
      </c>
      <c r="E718" s="55" t="s">
        <v>421</v>
      </c>
      <c r="F718" s="58" t="s">
        <v>436</v>
      </c>
      <c r="G718" s="88"/>
      <c r="H718" s="88"/>
      <c r="I718" s="92"/>
      <c r="J718" s="88"/>
      <c r="K718" s="88"/>
      <c r="L718" s="88"/>
      <c r="M718" s="88">
        <f t="shared" si="276"/>
        <v>0</v>
      </c>
      <c r="N718" s="88"/>
      <c r="O718" s="88">
        <v>0</v>
      </c>
      <c r="P718" s="41">
        <f t="shared" ref="P718:P729" si="286">M718-N718</f>
        <v>0</v>
      </c>
      <c r="Q718" s="91">
        <v>53</v>
      </c>
      <c r="R718" s="88">
        <f t="shared" si="280"/>
        <v>0</v>
      </c>
      <c r="S718" s="88">
        <f t="shared" si="281"/>
        <v>0</v>
      </c>
      <c r="T718" s="88">
        <f t="shared" si="282"/>
        <v>0</v>
      </c>
      <c r="U718" s="54" t="s">
        <v>727</v>
      </c>
    </row>
    <row r="719" spans="2:21" x14ac:dyDescent="0.25">
      <c r="B719" s="83">
        <v>702</v>
      </c>
      <c r="C719" s="59" t="s">
        <v>23</v>
      </c>
      <c r="D719" s="96" t="s">
        <v>189</v>
      </c>
      <c r="E719" s="97" t="s">
        <v>421</v>
      </c>
      <c r="F719" s="104" t="s">
        <v>432</v>
      </c>
      <c r="G719" s="99"/>
      <c r="H719" s="99"/>
      <c r="I719" s="100"/>
      <c r="J719" s="99"/>
      <c r="K719" s="99"/>
      <c r="L719" s="99">
        <v>2177.2799999999997</v>
      </c>
      <c r="M719" s="99">
        <f t="shared" si="276"/>
        <v>2177.2799999999997</v>
      </c>
      <c r="N719" s="99"/>
      <c r="O719" s="99">
        <v>0</v>
      </c>
      <c r="P719" s="41">
        <f t="shared" si="286"/>
        <v>2177.2799999999997</v>
      </c>
      <c r="Q719" s="99">
        <v>120</v>
      </c>
      <c r="R719" s="99">
        <f t="shared" si="280"/>
        <v>261273.59999999998</v>
      </c>
      <c r="S719" s="99">
        <f t="shared" si="281"/>
        <v>0</v>
      </c>
      <c r="T719" s="99">
        <f t="shared" si="282"/>
        <v>0</v>
      </c>
      <c r="U719" s="54" t="s">
        <v>727</v>
      </c>
    </row>
    <row r="720" spans="2:21" x14ac:dyDescent="0.25">
      <c r="B720" s="83">
        <v>702</v>
      </c>
      <c r="C720" s="59" t="s">
        <v>23</v>
      </c>
      <c r="D720" s="61" t="s">
        <v>201</v>
      </c>
      <c r="E720" s="55" t="s">
        <v>421</v>
      </c>
      <c r="F720" s="58" t="s">
        <v>437</v>
      </c>
      <c r="G720" s="88"/>
      <c r="H720" s="88"/>
      <c r="I720" s="92"/>
      <c r="J720" s="88"/>
      <c r="K720" s="88"/>
      <c r="L720" s="88"/>
      <c r="M720" s="88">
        <f t="shared" si="276"/>
        <v>0</v>
      </c>
      <c r="N720" s="88"/>
      <c r="O720" s="88">
        <v>21228.376</v>
      </c>
      <c r="P720" s="41">
        <f t="shared" si="286"/>
        <v>0</v>
      </c>
      <c r="Q720" s="91">
        <v>26</v>
      </c>
      <c r="R720" s="88">
        <f t="shared" si="280"/>
        <v>0</v>
      </c>
      <c r="S720" s="88">
        <f t="shared" si="281"/>
        <v>0</v>
      </c>
      <c r="T720" s="88">
        <f t="shared" si="282"/>
        <v>551937.77599999995</v>
      </c>
      <c r="U720" s="54" t="s">
        <v>727</v>
      </c>
    </row>
    <row r="721" spans="2:21" x14ac:dyDescent="0.25">
      <c r="B721" s="83">
        <v>703</v>
      </c>
      <c r="C721" s="84" t="s">
        <v>23</v>
      </c>
      <c r="D721" s="61" t="s">
        <v>87</v>
      </c>
      <c r="E721" s="55" t="s">
        <v>421</v>
      </c>
      <c r="F721" s="58" t="s">
        <v>438</v>
      </c>
      <c r="G721" s="88"/>
      <c r="H721" s="88"/>
      <c r="I721" s="92"/>
      <c r="J721" s="88"/>
      <c r="K721" s="88"/>
      <c r="L721" s="88"/>
      <c r="M721" s="88">
        <f t="shared" si="276"/>
        <v>0</v>
      </c>
      <c r="N721" s="88"/>
      <c r="O721" s="88">
        <v>36741.42</v>
      </c>
      <c r="P721" s="41">
        <f t="shared" si="286"/>
        <v>0</v>
      </c>
      <c r="Q721" s="91">
        <v>45</v>
      </c>
      <c r="R721" s="88">
        <f t="shared" si="280"/>
        <v>0</v>
      </c>
      <c r="S721" s="88">
        <f t="shared" si="281"/>
        <v>0</v>
      </c>
      <c r="T721" s="88">
        <f t="shared" si="282"/>
        <v>1653363.9</v>
      </c>
      <c r="U721" s="54" t="s">
        <v>728</v>
      </c>
    </row>
    <row r="722" spans="2:21" x14ac:dyDescent="0.25">
      <c r="B722" s="83">
        <v>704</v>
      </c>
      <c r="C722" s="59" t="s">
        <v>23</v>
      </c>
      <c r="D722" s="61" t="s">
        <v>74</v>
      </c>
      <c r="E722" s="55" t="s">
        <v>421</v>
      </c>
      <c r="F722" s="58" t="s">
        <v>724</v>
      </c>
      <c r="G722" s="88"/>
      <c r="H722" s="88"/>
      <c r="I722" s="92"/>
      <c r="J722" s="88"/>
      <c r="K722" s="88">
        <v>1161.28</v>
      </c>
      <c r="L722" s="88"/>
      <c r="M722" s="88">
        <f t="shared" si="276"/>
        <v>1161.28</v>
      </c>
      <c r="N722" s="88"/>
      <c r="O722" s="88">
        <v>0</v>
      </c>
      <c r="P722" s="41">
        <f t="shared" si="286"/>
        <v>1161.28</v>
      </c>
      <c r="Q722" s="91">
        <v>320</v>
      </c>
      <c r="R722" s="88">
        <f t="shared" si="280"/>
        <v>371609.59999999998</v>
      </c>
      <c r="S722" s="88">
        <f t="shared" si="281"/>
        <v>0</v>
      </c>
      <c r="T722" s="88">
        <f t="shared" si="282"/>
        <v>0</v>
      </c>
      <c r="U722" s="54" t="s">
        <v>727</v>
      </c>
    </row>
    <row r="723" spans="2:21" x14ac:dyDescent="0.25">
      <c r="B723" s="83">
        <v>704</v>
      </c>
      <c r="C723" s="95" t="s">
        <v>23</v>
      </c>
      <c r="D723" s="96" t="s">
        <v>74</v>
      </c>
      <c r="E723" s="97" t="s">
        <v>421</v>
      </c>
      <c r="F723" s="104" t="s">
        <v>771</v>
      </c>
      <c r="G723" s="99"/>
      <c r="H723" s="99"/>
      <c r="I723" s="100"/>
      <c r="J723" s="99"/>
      <c r="K723" s="99">
        <v>2032.13</v>
      </c>
      <c r="L723" s="99"/>
      <c r="M723" s="99">
        <f t="shared" si="276"/>
        <v>2032.13</v>
      </c>
      <c r="N723" s="99"/>
      <c r="O723" s="99">
        <v>0</v>
      </c>
      <c r="P723" s="41">
        <f t="shared" si="286"/>
        <v>2032.13</v>
      </c>
      <c r="Q723" s="99">
        <v>112</v>
      </c>
      <c r="R723" s="99">
        <f t="shared" si="280"/>
        <v>227598.56</v>
      </c>
      <c r="S723" s="99">
        <f t="shared" si="281"/>
        <v>0</v>
      </c>
      <c r="T723" s="99">
        <f t="shared" si="282"/>
        <v>0</v>
      </c>
      <c r="U723" s="54" t="s">
        <v>727</v>
      </c>
    </row>
    <row r="724" spans="2:21" x14ac:dyDescent="0.25">
      <c r="B724" s="83">
        <v>704</v>
      </c>
      <c r="C724" s="95" t="s">
        <v>23</v>
      </c>
      <c r="D724" s="96" t="s">
        <v>74</v>
      </c>
      <c r="E724" s="97" t="s">
        <v>421</v>
      </c>
      <c r="F724" s="104" t="s">
        <v>772</v>
      </c>
      <c r="G724" s="99"/>
      <c r="H724" s="99"/>
      <c r="I724" s="100"/>
      <c r="J724" s="99"/>
      <c r="K724" s="99">
        <v>2140.9899999999998</v>
      </c>
      <c r="L724" s="99"/>
      <c r="M724" s="99">
        <f t="shared" si="276"/>
        <v>2140.9899999999998</v>
      </c>
      <c r="N724" s="99"/>
      <c r="O724" s="99">
        <v>0</v>
      </c>
      <c r="P724" s="41">
        <f t="shared" si="286"/>
        <v>2140.9899999999998</v>
      </c>
      <c r="Q724" s="99">
        <v>118</v>
      </c>
      <c r="R724" s="99">
        <f t="shared" si="280"/>
        <v>252636.81999999998</v>
      </c>
      <c r="S724" s="99">
        <f t="shared" si="281"/>
        <v>0</v>
      </c>
      <c r="T724" s="99">
        <f t="shared" si="282"/>
        <v>0</v>
      </c>
      <c r="U724" s="54" t="s">
        <v>727</v>
      </c>
    </row>
    <row r="725" spans="2:21" x14ac:dyDescent="0.25">
      <c r="B725" s="83">
        <v>705</v>
      </c>
      <c r="C725" s="95" t="s">
        <v>23</v>
      </c>
      <c r="D725" s="96" t="s">
        <v>74</v>
      </c>
      <c r="E725" s="97" t="s">
        <v>421</v>
      </c>
      <c r="F725" s="104" t="s">
        <v>725</v>
      </c>
      <c r="G725" s="99"/>
      <c r="H725" s="99"/>
      <c r="I725" s="100"/>
      <c r="J725" s="99"/>
      <c r="K725" s="99">
        <v>950.8</v>
      </c>
      <c r="L725" s="99"/>
      <c r="M725" s="99">
        <f t="shared" si="276"/>
        <v>950.8</v>
      </c>
      <c r="N725" s="99"/>
      <c r="O725" s="99">
        <v>0</v>
      </c>
      <c r="P725" s="41">
        <f t="shared" si="286"/>
        <v>950.8</v>
      </c>
      <c r="Q725" s="99">
        <v>262.00055111600989</v>
      </c>
      <c r="R725" s="99">
        <f t="shared" si="280"/>
        <v>249110.1240011022</v>
      </c>
      <c r="S725" s="99">
        <f t="shared" si="281"/>
        <v>0</v>
      </c>
      <c r="T725" s="99">
        <f t="shared" si="282"/>
        <v>0</v>
      </c>
      <c r="U725" s="54" t="s">
        <v>727</v>
      </c>
    </row>
    <row r="726" spans="2:21" hidden="1" x14ac:dyDescent="0.25">
      <c r="B726" s="83">
        <v>705</v>
      </c>
      <c r="C726" s="95" t="s">
        <v>7</v>
      </c>
      <c r="D726" s="96" t="s">
        <v>191</v>
      </c>
      <c r="E726" s="97" t="s">
        <v>421</v>
      </c>
      <c r="F726" s="104" t="s">
        <v>765</v>
      </c>
      <c r="G726" s="99"/>
      <c r="H726" s="99"/>
      <c r="I726" s="100"/>
      <c r="J726" s="99"/>
      <c r="K726" s="99">
        <v>1041.52</v>
      </c>
      <c r="L726" s="99"/>
      <c r="M726" s="99">
        <f t="shared" si="276"/>
        <v>1041.52</v>
      </c>
      <c r="N726" s="99"/>
      <c r="O726" s="99">
        <v>0</v>
      </c>
      <c r="P726" s="41">
        <f t="shared" si="286"/>
        <v>1041.52</v>
      </c>
      <c r="Q726" s="99">
        <v>287</v>
      </c>
      <c r="R726" s="99">
        <f t="shared" si="280"/>
        <v>298916.24</v>
      </c>
      <c r="S726" s="99">
        <f t="shared" si="281"/>
        <v>0</v>
      </c>
      <c r="T726" s="99">
        <f t="shared" si="282"/>
        <v>0</v>
      </c>
      <c r="U726" s="54" t="s">
        <v>727</v>
      </c>
    </row>
    <row r="727" spans="2:21" x14ac:dyDescent="0.25">
      <c r="B727" s="83">
        <v>706</v>
      </c>
      <c r="C727" s="59" t="s">
        <v>23</v>
      </c>
      <c r="D727" s="96" t="s">
        <v>74</v>
      </c>
      <c r="E727" s="97" t="s">
        <v>421</v>
      </c>
      <c r="F727" s="104" t="s">
        <v>726</v>
      </c>
      <c r="G727" s="99"/>
      <c r="H727" s="99"/>
      <c r="I727" s="100"/>
      <c r="J727" s="99"/>
      <c r="K727" s="99">
        <v>4535.9799999999996</v>
      </c>
      <c r="L727" s="99"/>
      <c r="M727" s="99">
        <f t="shared" si="276"/>
        <v>4535.9799999999996</v>
      </c>
      <c r="N727" s="99"/>
      <c r="O727" s="99">
        <v>4540</v>
      </c>
      <c r="P727" s="41">
        <f t="shared" si="286"/>
        <v>4535.9799999999996</v>
      </c>
      <c r="Q727" s="99">
        <v>20</v>
      </c>
      <c r="R727" s="99">
        <f t="shared" si="280"/>
        <v>90719.599999999991</v>
      </c>
      <c r="S727" s="99">
        <f t="shared" si="281"/>
        <v>0</v>
      </c>
      <c r="T727" s="99">
        <f t="shared" si="282"/>
        <v>90800</v>
      </c>
      <c r="U727" s="54" t="s">
        <v>727</v>
      </c>
    </row>
    <row r="728" spans="2:21" x14ac:dyDescent="0.25">
      <c r="B728" s="83">
        <v>706</v>
      </c>
      <c r="C728" s="59" t="s">
        <v>23</v>
      </c>
      <c r="D728" s="96" t="s">
        <v>779</v>
      </c>
      <c r="E728" s="97" t="s">
        <v>421</v>
      </c>
      <c r="F728" s="104" t="s">
        <v>726</v>
      </c>
      <c r="G728" s="99"/>
      <c r="H728" s="99"/>
      <c r="I728" s="100"/>
      <c r="J728" s="99"/>
      <c r="K728" s="99"/>
      <c r="L728" s="99">
        <v>1995.84</v>
      </c>
      <c r="M728" s="99">
        <f t="shared" si="276"/>
        <v>1995.84</v>
      </c>
      <c r="N728" s="99"/>
      <c r="O728" s="99">
        <v>0</v>
      </c>
      <c r="P728" s="41">
        <f t="shared" si="286"/>
        <v>1995.84</v>
      </c>
      <c r="Q728" s="99">
        <v>80</v>
      </c>
      <c r="R728" s="99">
        <f t="shared" si="280"/>
        <v>159667.19999999998</v>
      </c>
      <c r="S728" s="99">
        <f t="shared" si="281"/>
        <v>0</v>
      </c>
      <c r="T728" s="99">
        <f t="shared" si="282"/>
        <v>0</v>
      </c>
      <c r="U728" s="54" t="s">
        <v>727</v>
      </c>
    </row>
    <row r="729" spans="2:21" x14ac:dyDescent="0.25">
      <c r="B729" s="83">
        <v>707</v>
      </c>
      <c r="C729" s="59" t="s">
        <v>23</v>
      </c>
      <c r="D729" s="61" t="s">
        <v>74</v>
      </c>
      <c r="E729" s="55" t="s">
        <v>421</v>
      </c>
      <c r="F729" s="58" t="s">
        <v>439</v>
      </c>
      <c r="G729" s="88"/>
      <c r="H729" s="88"/>
      <c r="I729" s="92"/>
      <c r="J729" s="88"/>
      <c r="K729" s="88">
        <v>4604.04</v>
      </c>
      <c r="L729" s="88"/>
      <c r="M729" s="88">
        <f t="shared" si="276"/>
        <v>4604.04</v>
      </c>
      <c r="N729" s="88"/>
      <c r="O729" s="88">
        <v>4604.04</v>
      </c>
      <c r="P729" s="41">
        <f t="shared" si="286"/>
        <v>4604.04</v>
      </c>
      <c r="Q729" s="91">
        <v>145</v>
      </c>
      <c r="R729" s="88">
        <f t="shared" si="280"/>
        <v>667585.80000000005</v>
      </c>
      <c r="S729" s="88">
        <f t="shared" si="281"/>
        <v>0</v>
      </c>
      <c r="T729" s="88">
        <f t="shared" si="282"/>
        <v>667585.80000000005</v>
      </c>
      <c r="U729" s="54" t="s">
        <v>727</v>
      </c>
    </row>
    <row r="730" spans="2:21" hidden="1" x14ac:dyDescent="0.25">
      <c r="B730" s="83">
        <v>708</v>
      </c>
      <c r="C730" s="59" t="s">
        <v>7</v>
      </c>
      <c r="D730" s="61" t="s">
        <v>264</v>
      </c>
      <c r="E730" s="55" t="s">
        <v>421</v>
      </c>
      <c r="F730" s="58" t="s">
        <v>440</v>
      </c>
      <c r="G730" s="88"/>
      <c r="H730" s="88"/>
      <c r="I730" s="92"/>
      <c r="J730" s="88"/>
      <c r="K730" s="88"/>
      <c r="L730" s="88"/>
      <c r="M730" s="88">
        <f t="shared" si="276"/>
        <v>0</v>
      </c>
      <c r="N730" s="88"/>
      <c r="O730" s="88">
        <v>0</v>
      </c>
      <c r="Q730" s="91">
        <v>91</v>
      </c>
      <c r="R730" s="88">
        <f t="shared" si="280"/>
        <v>0</v>
      </c>
      <c r="S730" s="88">
        <f t="shared" si="281"/>
        <v>0</v>
      </c>
      <c r="T730" s="88">
        <f t="shared" si="282"/>
        <v>0</v>
      </c>
    </row>
    <row r="731" spans="2:21" x14ac:dyDescent="0.25">
      <c r="B731" s="83">
        <v>709</v>
      </c>
      <c r="C731" s="59" t="s">
        <v>23</v>
      </c>
      <c r="D731" s="61" t="s">
        <v>37</v>
      </c>
      <c r="E731" s="55" t="s">
        <v>421</v>
      </c>
      <c r="F731" s="58" t="s">
        <v>717</v>
      </c>
      <c r="G731" s="88"/>
      <c r="H731" s="88"/>
      <c r="I731" s="92"/>
      <c r="J731" s="88"/>
      <c r="K731" s="88">
        <v>1950.16</v>
      </c>
      <c r="L731" s="88"/>
      <c r="M731" s="88">
        <f t="shared" si="276"/>
        <v>1950.16</v>
      </c>
      <c r="N731" s="88"/>
      <c r="O731" s="88">
        <v>0</v>
      </c>
      <c r="P731" s="41">
        <f t="shared" ref="P731:P737" si="287">M731-N731</f>
        <v>1950.16</v>
      </c>
      <c r="Q731" s="91">
        <v>78.006399999999999</v>
      </c>
      <c r="R731" s="88">
        <f t="shared" si="280"/>
        <v>152124.96102400002</v>
      </c>
      <c r="S731" s="88">
        <f t="shared" si="281"/>
        <v>0</v>
      </c>
      <c r="T731" s="88">
        <f t="shared" si="282"/>
        <v>0</v>
      </c>
      <c r="U731" s="54" t="s">
        <v>727</v>
      </c>
    </row>
    <row r="732" spans="2:21" x14ac:dyDescent="0.25">
      <c r="B732" s="83">
        <v>710</v>
      </c>
      <c r="C732" s="59" t="s">
        <v>23</v>
      </c>
      <c r="D732" s="61" t="s">
        <v>37</v>
      </c>
      <c r="E732" s="55" t="s">
        <v>421</v>
      </c>
      <c r="F732" s="58" t="s">
        <v>441</v>
      </c>
      <c r="G732" s="88"/>
      <c r="H732" s="88"/>
      <c r="I732" s="92"/>
      <c r="J732" s="88"/>
      <c r="K732" s="88">
        <v>3322.62</v>
      </c>
      <c r="L732" s="88"/>
      <c r="M732" s="88">
        <f t="shared" si="276"/>
        <v>3322.62</v>
      </c>
      <c r="N732" s="88"/>
      <c r="O732" s="88">
        <v>0</v>
      </c>
      <c r="P732" s="41">
        <f t="shared" si="287"/>
        <v>3322.62</v>
      </c>
      <c r="Q732" s="91">
        <v>293</v>
      </c>
      <c r="R732" s="88">
        <f t="shared" si="280"/>
        <v>973527.65999999992</v>
      </c>
      <c r="S732" s="88">
        <f t="shared" si="281"/>
        <v>0</v>
      </c>
      <c r="T732" s="88">
        <f t="shared" si="282"/>
        <v>0</v>
      </c>
      <c r="U732" s="54" t="s">
        <v>727</v>
      </c>
    </row>
    <row r="733" spans="2:21" x14ac:dyDescent="0.25">
      <c r="B733" s="83">
        <v>711</v>
      </c>
      <c r="C733" s="59" t="s">
        <v>23</v>
      </c>
      <c r="D733" s="61" t="s">
        <v>37</v>
      </c>
      <c r="E733" s="55" t="s">
        <v>421</v>
      </c>
      <c r="F733" s="58" t="s">
        <v>442</v>
      </c>
      <c r="G733" s="88"/>
      <c r="H733" s="88"/>
      <c r="I733" s="92"/>
      <c r="J733" s="88"/>
      <c r="K733" s="88">
        <v>954.43</v>
      </c>
      <c r="L733" s="88"/>
      <c r="M733" s="88">
        <f t="shared" si="276"/>
        <v>954.43</v>
      </c>
      <c r="N733" s="88"/>
      <c r="O733" s="88">
        <v>0</v>
      </c>
      <c r="P733" s="41">
        <f t="shared" si="287"/>
        <v>954.43</v>
      </c>
      <c r="Q733" s="91">
        <v>263.00099999999998</v>
      </c>
      <c r="R733" s="88">
        <f t="shared" si="280"/>
        <v>251016.04442999995</v>
      </c>
      <c r="S733" s="88">
        <f t="shared" si="281"/>
        <v>0</v>
      </c>
      <c r="T733" s="88">
        <f t="shared" si="282"/>
        <v>0</v>
      </c>
      <c r="U733" s="54" t="s">
        <v>727</v>
      </c>
    </row>
    <row r="734" spans="2:21" x14ac:dyDescent="0.25">
      <c r="B734" s="83">
        <v>712</v>
      </c>
      <c r="C734" s="59" t="s">
        <v>23</v>
      </c>
      <c r="D734" s="61" t="s">
        <v>37</v>
      </c>
      <c r="E734" s="55" t="s">
        <v>421</v>
      </c>
      <c r="F734" s="58" t="s">
        <v>443</v>
      </c>
      <c r="G734" s="88"/>
      <c r="H734" s="88"/>
      <c r="I734" s="92"/>
      <c r="J734" s="88"/>
      <c r="K734" s="88">
        <v>1241.1199999999999</v>
      </c>
      <c r="L734" s="88"/>
      <c r="M734" s="88">
        <f t="shared" si="276"/>
        <v>1241.1199999999999</v>
      </c>
      <c r="N734" s="88"/>
      <c r="O734" s="88">
        <v>0</v>
      </c>
      <c r="P734" s="41">
        <f t="shared" si="287"/>
        <v>1241.1199999999999</v>
      </c>
      <c r="Q734" s="91">
        <v>342.00055111600989</v>
      </c>
      <c r="R734" s="88">
        <f t="shared" si="280"/>
        <v>424463.72400110215</v>
      </c>
      <c r="S734" s="88">
        <f t="shared" si="281"/>
        <v>0</v>
      </c>
      <c r="T734" s="88">
        <f t="shared" si="282"/>
        <v>0</v>
      </c>
      <c r="U734" s="54" t="s">
        <v>727</v>
      </c>
    </row>
    <row r="735" spans="2:21" x14ac:dyDescent="0.25">
      <c r="B735" s="83">
        <v>713</v>
      </c>
      <c r="C735" s="59" t="s">
        <v>23</v>
      </c>
      <c r="D735" s="61" t="s">
        <v>37</v>
      </c>
      <c r="E735" s="55" t="s">
        <v>421</v>
      </c>
      <c r="F735" s="58" t="s">
        <v>444</v>
      </c>
      <c r="G735" s="88"/>
      <c r="H735" s="88"/>
      <c r="I735" s="92"/>
      <c r="J735" s="88"/>
      <c r="K735" s="88">
        <v>1995.84</v>
      </c>
      <c r="L735" s="88"/>
      <c r="M735" s="88">
        <f t="shared" si="276"/>
        <v>1995.84</v>
      </c>
      <c r="N735" s="88"/>
      <c r="O735" s="88">
        <v>0</v>
      </c>
      <c r="P735" s="41">
        <f t="shared" si="287"/>
        <v>1995.84</v>
      </c>
      <c r="Q735" s="91">
        <v>365.00000000000006</v>
      </c>
      <c r="R735" s="88">
        <f t="shared" si="280"/>
        <v>728481.60000000009</v>
      </c>
      <c r="S735" s="88">
        <f t="shared" si="281"/>
        <v>0</v>
      </c>
      <c r="T735" s="88">
        <f t="shared" si="282"/>
        <v>0</v>
      </c>
      <c r="U735" s="54" t="s">
        <v>727</v>
      </c>
    </row>
    <row r="736" spans="2:21" x14ac:dyDescent="0.25">
      <c r="B736" s="83">
        <v>714</v>
      </c>
      <c r="C736" s="59" t="s">
        <v>23</v>
      </c>
      <c r="D736" s="61" t="s">
        <v>37</v>
      </c>
      <c r="E736" s="55" t="s">
        <v>421</v>
      </c>
      <c r="F736" s="58" t="s">
        <v>445</v>
      </c>
      <c r="G736" s="88"/>
      <c r="H736" s="88"/>
      <c r="I736" s="92"/>
      <c r="J736" s="88"/>
      <c r="K736" s="88">
        <v>1066.2</v>
      </c>
      <c r="L736" s="88"/>
      <c r="M736" s="88">
        <f t="shared" si="276"/>
        <v>1066.2</v>
      </c>
      <c r="N736" s="88"/>
      <c r="O736" s="88">
        <v>0</v>
      </c>
      <c r="P736" s="41">
        <f t="shared" si="287"/>
        <v>1066.2</v>
      </c>
      <c r="Q736" s="91">
        <v>293.79994488839901</v>
      </c>
      <c r="R736" s="88">
        <f t="shared" si="280"/>
        <v>313249.50124001101</v>
      </c>
      <c r="S736" s="88">
        <f t="shared" si="281"/>
        <v>0</v>
      </c>
      <c r="T736" s="88">
        <f t="shared" si="282"/>
        <v>0</v>
      </c>
      <c r="U736" s="54" t="s">
        <v>727</v>
      </c>
    </row>
    <row r="737" spans="2:21" x14ac:dyDescent="0.25">
      <c r="B737" s="83">
        <v>715</v>
      </c>
      <c r="C737" s="59" t="s">
        <v>23</v>
      </c>
      <c r="D737" s="61" t="s">
        <v>224</v>
      </c>
      <c r="E737" s="55" t="s">
        <v>421</v>
      </c>
      <c r="F737" s="58" t="s">
        <v>446</v>
      </c>
      <c r="G737" s="88"/>
      <c r="H737" s="88"/>
      <c r="I737" s="92"/>
      <c r="J737" s="88"/>
      <c r="K737" s="88"/>
      <c r="L737" s="88"/>
      <c r="M737" s="88">
        <f t="shared" si="276"/>
        <v>0</v>
      </c>
      <c r="N737" s="88"/>
      <c r="O737" s="88">
        <v>2086.56</v>
      </c>
      <c r="P737" s="41">
        <f t="shared" si="287"/>
        <v>0</v>
      </c>
      <c r="Q737" s="91">
        <v>115</v>
      </c>
      <c r="R737" s="88">
        <f t="shared" si="280"/>
        <v>0</v>
      </c>
      <c r="S737" s="88">
        <f t="shared" si="281"/>
        <v>0</v>
      </c>
      <c r="T737" s="88">
        <f t="shared" si="282"/>
        <v>239954.4</v>
      </c>
      <c r="U737" s="54" t="s">
        <v>727</v>
      </c>
    </row>
    <row r="738" spans="2:21" hidden="1" x14ac:dyDescent="0.25">
      <c r="B738" s="83">
        <v>716</v>
      </c>
      <c r="C738" s="59" t="s">
        <v>7</v>
      </c>
      <c r="D738" s="61" t="s">
        <v>447</v>
      </c>
      <c r="E738" s="55" t="s">
        <v>421</v>
      </c>
      <c r="F738" s="58" t="s">
        <v>446</v>
      </c>
      <c r="G738" s="88"/>
      <c r="H738" s="88"/>
      <c r="I738" s="92"/>
      <c r="J738" s="88"/>
      <c r="K738" s="88">
        <v>2086.56</v>
      </c>
      <c r="L738" s="88"/>
      <c r="M738" s="88">
        <f t="shared" si="276"/>
        <v>2086.56</v>
      </c>
      <c r="N738" s="88"/>
      <c r="O738" s="88">
        <v>0</v>
      </c>
      <c r="Q738" s="91">
        <v>115</v>
      </c>
      <c r="R738" s="88">
        <f t="shared" si="280"/>
        <v>239954.4</v>
      </c>
      <c r="S738" s="88">
        <f t="shared" si="281"/>
        <v>0</v>
      </c>
      <c r="T738" s="88">
        <f t="shared" si="282"/>
        <v>0</v>
      </c>
    </row>
    <row r="739" spans="2:21" hidden="1" x14ac:dyDescent="0.25">
      <c r="B739" s="135">
        <v>716</v>
      </c>
      <c r="C739" s="95" t="s">
        <v>7</v>
      </c>
      <c r="D739" s="96" t="s">
        <v>191</v>
      </c>
      <c r="E739" s="97" t="s">
        <v>421</v>
      </c>
      <c r="F739" s="104" t="s">
        <v>446</v>
      </c>
      <c r="G739" s="99"/>
      <c r="H739" s="99"/>
      <c r="I739" s="100"/>
      <c r="J739" s="99"/>
      <c r="K739" s="99">
        <v>2086.56</v>
      </c>
      <c r="L739" s="99"/>
      <c r="M739" s="99">
        <f t="shared" si="276"/>
        <v>2086.56</v>
      </c>
      <c r="N739" s="99"/>
      <c r="O739" s="99">
        <v>0</v>
      </c>
      <c r="Q739" s="99">
        <v>115</v>
      </c>
      <c r="R739" s="99">
        <f t="shared" si="280"/>
        <v>239954.4</v>
      </c>
      <c r="S739" s="99">
        <f t="shared" si="281"/>
        <v>0</v>
      </c>
      <c r="T739" s="99">
        <f t="shared" si="282"/>
        <v>0</v>
      </c>
    </row>
    <row r="740" spans="2:21" x14ac:dyDescent="0.25">
      <c r="B740" s="83">
        <v>717</v>
      </c>
      <c r="C740" s="59" t="s">
        <v>23</v>
      </c>
      <c r="D740" s="61" t="s">
        <v>56</v>
      </c>
      <c r="E740" s="55" t="s">
        <v>421</v>
      </c>
      <c r="F740" s="58" t="s">
        <v>448</v>
      </c>
      <c r="G740" s="88"/>
      <c r="H740" s="88"/>
      <c r="I740" s="92"/>
      <c r="J740" s="88"/>
      <c r="K740" s="88"/>
      <c r="L740" s="88"/>
      <c r="M740" s="88">
        <f t="shared" si="276"/>
        <v>0</v>
      </c>
      <c r="N740" s="88"/>
      <c r="O740" s="88">
        <v>0</v>
      </c>
      <c r="P740" s="41">
        <f>M740-N740</f>
        <v>0</v>
      </c>
      <c r="Q740" s="91">
        <v>170</v>
      </c>
      <c r="R740" s="88">
        <f t="shared" si="280"/>
        <v>0</v>
      </c>
      <c r="S740" s="88">
        <f t="shared" si="281"/>
        <v>0</v>
      </c>
      <c r="T740" s="88">
        <f t="shared" si="282"/>
        <v>0</v>
      </c>
      <c r="U740" s="54" t="s">
        <v>728</v>
      </c>
    </row>
    <row r="741" spans="2:21" hidden="1" x14ac:dyDescent="0.25">
      <c r="B741" s="83">
        <v>718</v>
      </c>
      <c r="C741" s="110" t="s">
        <v>17</v>
      </c>
      <c r="D741" s="111" t="s">
        <v>449</v>
      </c>
      <c r="E741" s="112" t="s">
        <v>421</v>
      </c>
      <c r="F741" s="117" t="s">
        <v>448</v>
      </c>
      <c r="G741" s="101"/>
      <c r="H741" s="101"/>
      <c r="I741" s="114"/>
      <c r="J741" s="101"/>
      <c r="K741" s="101"/>
      <c r="L741" s="101"/>
      <c r="M741" s="101">
        <f>SUM(K741+L741)</f>
        <v>0</v>
      </c>
      <c r="N741" s="101"/>
      <c r="O741" s="101">
        <v>0</v>
      </c>
      <c r="P741" s="115"/>
      <c r="Q741" s="101">
        <v>180</v>
      </c>
      <c r="R741" s="101">
        <f t="shared" si="280"/>
        <v>0</v>
      </c>
      <c r="S741" s="101">
        <f t="shared" si="281"/>
        <v>0</v>
      </c>
      <c r="T741" s="101">
        <f t="shared" si="282"/>
        <v>0</v>
      </c>
    </row>
    <row r="742" spans="2:21" hidden="1" x14ac:dyDescent="0.25">
      <c r="B742" s="83">
        <v>719</v>
      </c>
      <c r="C742" s="84" t="s">
        <v>7</v>
      </c>
      <c r="D742" s="85" t="s">
        <v>14</v>
      </c>
      <c r="E742" s="81" t="s">
        <v>421</v>
      </c>
      <c r="F742" s="87" t="s">
        <v>448</v>
      </c>
      <c r="G742" s="91"/>
      <c r="H742" s="91"/>
      <c r="I742" s="94"/>
      <c r="J742" s="91"/>
      <c r="K742" s="91">
        <v>4400.3500000000004</v>
      </c>
      <c r="L742" s="91"/>
      <c r="M742" s="88">
        <f t="shared" si="276"/>
        <v>4400.3500000000004</v>
      </c>
      <c r="N742" s="91"/>
      <c r="O742" s="91">
        <v>0</v>
      </c>
      <c r="Q742" s="91">
        <v>176</v>
      </c>
      <c r="R742" s="91">
        <f t="shared" si="280"/>
        <v>774461.60000000009</v>
      </c>
      <c r="S742" s="91">
        <f t="shared" si="281"/>
        <v>0</v>
      </c>
      <c r="T742" s="91">
        <f t="shared" si="282"/>
        <v>0</v>
      </c>
    </row>
    <row r="743" spans="2:21" hidden="1" x14ac:dyDescent="0.25">
      <c r="B743" s="83">
        <v>720</v>
      </c>
      <c r="C743" s="110" t="s">
        <v>17</v>
      </c>
      <c r="D743" s="111" t="s">
        <v>449</v>
      </c>
      <c r="E743" s="112" t="s">
        <v>421</v>
      </c>
      <c r="F743" s="113" t="s">
        <v>450</v>
      </c>
      <c r="G743" s="101"/>
      <c r="H743" s="101"/>
      <c r="I743" s="114"/>
      <c r="J743" s="101"/>
      <c r="K743" s="101"/>
      <c r="L743" s="101"/>
      <c r="M743" s="101">
        <f>SUM(K743+L743)</f>
        <v>0</v>
      </c>
      <c r="N743" s="101"/>
      <c r="O743" s="101">
        <v>0</v>
      </c>
      <c r="P743" s="115"/>
      <c r="Q743" s="101">
        <v>156</v>
      </c>
      <c r="R743" s="101">
        <f t="shared" si="280"/>
        <v>0</v>
      </c>
      <c r="S743" s="101">
        <f t="shared" si="281"/>
        <v>0</v>
      </c>
      <c r="T743" s="101">
        <f t="shared" si="282"/>
        <v>0</v>
      </c>
    </row>
    <row r="744" spans="2:21" hidden="1" x14ac:dyDescent="0.25">
      <c r="B744" s="83">
        <v>721</v>
      </c>
      <c r="C744" s="59" t="s">
        <v>7</v>
      </c>
      <c r="D744" s="61" t="s">
        <v>14</v>
      </c>
      <c r="E744" s="55" t="s">
        <v>421</v>
      </c>
      <c r="F744" s="57" t="s">
        <v>450</v>
      </c>
      <c r="G744" s="88"/>
      <c r="H744" s="88"/>
      <c r="I744" s="92"/>
      <c r="J744" s="88"/>
      <c r="K744" s="88">
        <v>2508.41</v>
      </c>
      <c r="L744" s="88"/>
      <c r="M744" s="88">
        <f t="shared" si="276"/>
        <v>2508.41</v>
      </c>
      <c r="N744" s="88"/>
      <c r="O744" s="88">
        <v>2528</v>
      </c>
      <c r="Q744" s="91">
        <v>158</v>
      </c>
      <c r="R744" s="88">
        <f t="shared" si="280"/>
        <v>396328.77999999997</v>
      </c>
      <c r="S744" s="88">
        <f t="shared" si="281"/>
        <v>0</v>
      </c>
      <c r="T744" s="88">
        <f t="shared" si="282"/>
        <v>399424</v>
      </c>
    </row>
    <row r="745" spans="2:21" hidden="1" x14ac:dyDescent="0.25">
      <c r="B745" s="83">
        <v>722</v>
      </c>
      <c r="C745" s="59" t="s">
        <v>7</v>
      </c>
      <c r="D745" s="61" t="s">
        <v>14</v>
      </c>
      <c r="E745" s="55" t="s">
        <v>421</v>
      </c>
      <c r="F745" s="57" t="s">
        <v>451</v>
      </c>
      <c r="G745" s="88"/>
      <c r="H745" s="88"/>
      <c r="I745" s="92"/>
      <c r="J745" s="88"/>
      <c r="K745" s="88">
        <v>6568.12</v>
      </c>
      <c r="L745" s="88"/>
      <c r="M745" s="88">
        <f t="shared" si="276"/>
        <v>6568.12</v>
      </c>
      <c r="N745" s="88"/>
      <c r="O745" s="88">
        <v>3258</v>
      </c>
      <c r="Q745" s="88">
        <v>181</v>
      </c>
      <c r="R745" s="88">
        <f t="shared" si="280"/>
        <v>1188829.72</v>
      </c>
      <c r="S745" s="88">
        <f t="shared" si="281"/>
        <v>0</v>
      </c>
      <c r="T745" s="88">
        <f t="shared" si="282"/>
        <v>589698</v>
      </c>
    </row>
    <row r="746" spans="2:21" hidden="1" x14ac:dyDescent="0.25">
      <c r="B746" s="83">
        <v>723</v>
      </c>
      <c r="C746" s="110" t="s">
        <v>17</v>
      </c>
      <c r="D746" s="111" t="s">
        <v>449</v>
      </c>
      <c r="E746" s="112" t="s">
        <v>421</v>
      </c>
      <c r="F746" s="113" t="s">
        <v>452</v>
      </c>
      <c r="G746" s="101"/>
      <c r="H746" s="101"/>
      <c r="I746" s="114"/>
      <c r="J746" s="101"/>
      <c r="K746" s="101"/>
      <c r="L746" s="101"/>
      <c r="M746" s="101">
        <f>SUM(K746+L746)</f>
        <v>0</v>
      </c>
      <c r="N746" s="101"/>
      <c r="O746" s="101">
        <v>0</v>
      </c>
      <c r="P746" s="115"/>
      <c r="Q746" s="101">
        <v>148</v>
      </c>
      <c r="R746" s="101">
        <f t="shared" si="280"/>
        <v>0</v>
      </c>
      <c r="S746" s="101">
        <f t="shared" si="281"/>
        <v>0</v>
      </c>
      <c r="T746" s="101">
        <f t="shared" si="282"/>
        <v>0</v>
      </c>
    </row>
    <row r="747" spans="2:21" hidden="1" x14ac:dyDescent="0.25">
      <c r="B747" s="83">
        <v>724</v>
      </c>
      <c r="C747" s="59" t="s">
        <v>7</v>
      </c>
      <c r="D747" s="61" t="s">
        <v>132</v>
      </c>
      <c r="E747" s="55" t="s">
        <v>421</v>
      </c>
      <c r="F747" s="57" t="s">
        <v>452</v>
      </c>
      <c r="G747" s="88"/>
      <c r="H747" s="88"/>
      <c r="I747" s="92"/>
      <c r="J747" s="88"/>
      <c r="K747" s="88"/>
      <c r="L747" s="88"/>
      <c r="M747" s="88">
        <f t="shared" si="276"/>
        <v>0</v>
      </c>
      <c r="N747" s="88"/>
      <c r="O747" s="88">
        <v>0</v>
      </c>
      <c r="Q747" s="88">
        <v>106</v>
      </c>
      <c r="R747" s="88">
        <f t="shared" si="280"/>
        <v>0</v>
      </c>
      <c r="S747" s="88">
        <f t="shared" si="281"/>
        <v>0</v>
      </c>
      <c r="T747" s="88">
        <f t="shared" si="282"/>
        <v>0</v>
      </c>
    </row>
    <row r="748" spans="2:21" x14ac:dyDescent="0.25">
      <c r="B748" s="83">
        <v>725</v>
      </c>
      <c r="C748" s="59" t="s">
        <v>23</v>
      </c>
      <c r="D748" s="61" t="s">
        <v>224</v>
      </c>
      <c r="E748" s="55" t="s">
        <v>421</v>
      </c>
      <c r="F748" s="57" t="s">
        <v>453</v>
      </c>
      <c r="G748" s="88"/>
      <c r="H748" s="88"/>
      <c r="I748" s="92"/>
      <c r="J748" s="88"/>
      <c r="K748" s="88"/>
      <c r="L748" s="88"/>
      <c r="M748" s="88">
        <f t="shared" ref="M748:M767" si="288">SUM(K748+L748)</f>
        <v>0</v>
      </c>
      <c r="N748" s="88"/>
      <c r="O748" s="88">
        <v>4381.7759999999998</v>
      </c>
      <c r="P748" s="41">
        <f t="shared" ref="P748:P749" si="289">M748-N748</f>
        <v>0</v>
      </c>
      <c r="Q748" s="125">
        <v>138</v>
      </c>
      <c r="R748" s="88">
        <f t="shared" si="280"/>
        <v>0</v>
      </c>
      <c r="S748" s="88">
        <f t="shared" si="281"/>
        <v>0</v>
      </c>
      <c r="T748" s="88">
        <f t="shared" si="282"/>
        <v>604685.08799999999</v>
      </c>
      <c r="U748" s="54" t="s">
        <v>727</v>
      </c>
    </row>
    <row r="749" spans="2:21" x14ac:dyDescent="0.25">
      <c r="B749" s="83">
        <v>726</v>
      </c>
      <c r="C749" s="59" t="s">
        <v>23</v>
      </c>
      <c r="D749" s="61" t="s">
        <v>224</v>
      </c>
      <c r="E749" s="55" t="s">
        <v>421</v>
      </c>
      <c r="F749" s="57" t="s">
        <v>454</v>
      </c>
      <c r="G749" s="88"/>
      <c r="H749" s="88"/>
      <c r="I749" s="92"/>
      <c r="J749" s="88"/>
      <c r="K749" s="88"/>
      <c r="L749" s="88"/>
      <c r="M749" s="88">
        <f t="shared" si="288"/>
        <v>0</v>
      </c>
      <c r="N749" s="88"/>
      <c r="O749" s="88">
        <v>5098.4639999999999</v>
      </c>
      <c r="P749" s="41">
        <f t="shared" si="289"/>
        <v>0</v>
      </c>
      <c r="Q749" s="88">
        <v>281</v>
      </c>
      <c r="R749" s="88">
        <f t="shared" si="280"/>
        <v>0</v>
      </c>
      <c r="S749" s="88">
        <f t="shared" si="281"/>
        <v>0</v>
      </c>
      <c r="T749" s="88">
        <f t="shared" si="282"/>
        <v>1432668.3840000001</v>
      </c>
      <c r="U749" s="54" t="s">
        <v>727</v>
      </c>
    </row>
    <row r="750" spans="2:21" hidden="1" x14ac:dyDescent="0.25">
      <c r="B750" s="83">
        <v>727</v>
      </c>
      <c r="C750" s="110" t="s">
        <v>17</v>
      </c>
      <c r="D750" s="111" t="s">
        <v>130</v>
      </c>
      <c r="E750" s="112" t="s">
        <v>421</v>
      </c>
      <c r="F750" s="113" t="s">
        <v>454</v>
      </c>
      <c r="G750" s="101"/>
      <c r="H750" s="101"/>
      <c r="I750" s="114"/>
      <c r="J750" s="101"/>
      <c r="K750" s="101"/>
      <c r="L750" s="101"/>
      <c r="M750" s="101">
        <f>SUM(K750+L750)</f>
        <v>0</v>
      </c>
      <c r="N750" s="101"/>
      <c r="O750" s="101">
        <v>0</v>
      </c>
      <c r="P750" s="115"/>
      <c r="Q750" s="101">
        <v>307</v>
      </c>
      <c r="R750" s="101">
        <f t="shared" si="280"/>
        <v>0</v>
      </c>
      <c r="S750" s="101">
        <f t="shared" si="281"/>
        <v>0</v>
      </c>
      <c r="T750" s="101">
        <f t="shared" si="282"/>
        <v>0</v>
      </c>
    </row>
    <row r="751" spans="2:21" hidden="1" x14ac:dyDescent="0.25">
      <c r="B751" s="83">
        <v>728</v>
      </c>
      <c r="C751" s="59" t="s">
        <v>7</v>
      </c>
      <c r="D751" s="61" t="s">
        <v>132</v>
      </c>
      <c r="E751" s="55" t="s">
        <v>421</v>
      </c>
      <c r="F751" s="57" t="s">
        <v>455</v>
      </c>
      <c r="G751" s="88"/>
      <c r="H751" s="88"/>
      <c r="I751" s="92"/>
      <c r="J751" s="88"/>
      <c r="K751" s="88"/>
      <c r="L751" s="88"/>
      <c r="M751" s="88">
        <f t="shared" si="288"/>
        <v>0</v>
      </c>
      <c r="N751" s="88"/>
      <c r="O751" s="88">
        <v>0</v>
      </c>
      <c r="Q751" s="88">
        <v>280</v>
      </c>
      <c r="R751" s="88">
        <f t="shared" si="280"/>
        <v>0</v>
      </c>
      <c r="S751" s="88">
        <f t="shared" si="281"/>
        <v>0</v>
      </c>
      <c r="T751" s="88">
        <f t="shared" si="282"/>
        <v>0</v>
      </c>
    </row>
    <row r="752" spans="2:21" hidden="1" x14ac:dyDescent="0.25">
      <c r="B752" s="83">
        <v>729</v>
      </c>
      <c r="C752" s="59" t="s">
        <v>7</v>
      </c>
      <c r="D752" s="61" t="s">
        <v>11</v>
      </c>
      <c r="E752" s="55" t="s">
        <v>421</v>
      </c>
      <c r="F752" s="57" t="s">
        <v>456</v>
      </c>
      <c r="G752" s="88"/>
      <c r="H752" s="88"/>
      <c r="I752" s="92"/>
      <c r="J752" s="88"/>
      <c r="K752" s="88"/>
      <c r="L752" s="88"/>
      <c r="M752" s="88">
        <f t="shared" si="288"/>
        <v>0</v>
      </c>
      <c r="N752" s="88"/>
      <c r="O752" s="88">
        <v>0</v>
      </c>
      <c r="Q752" s="88">
        <v>146</v>
      </c>
      <c r="R752" s="88">
        <f t="shared" si="280"/>
        <v>0</v>
      </c>
      <c r="S752" s="88">
        <f t="shared" si="281"/>
        <v>0</v>
      </c>
      <c r="T752" s="88">
        <f t="shared" si="282"/>
        <v>0</v>
      </c>
    </row>
    <row r="753" spans="2:21" x14ac:dyDescent="0.25">
      <c r="B753" s="83">
        <v>730</v>
      </c>
      <c r="C753" s="59" t="s">
        <v>23</v>
      </c>
      <c r="D753" s="61" t="s">
        <v>261</v>
      </c>
      <c r="E753" s="55" t="s">
        <v>421</v>
      </c>
      <c r="F753" s="57" t="s">
        <v>456</v>
      </c>
      <c r="G753" s="88"/>
      <c r="H753" s="88"/>
      <c r="I753" s="92"/>
      <c r="J753" s="88"/>
      <c r="K753" s="88"/>
      <c r="L753" s="88"/>
      <c r="M753" s="88">
        <f t="shared" si="288"/>
        <v>0</v>
      </c>
      <c r="N753" s="88"/>
      <c r="O753" s="88">
        <v>2286.1439999999998</v>
      </c>
      <c r="P753" s="41">
        <f>M753-N753</f>
        <v>0</v>
      </c>
      <c r="Q753" s="88">
        <v>126</v>
      </c>
      <c r="R753" s="88">
        <f t="shared" si="280"/>
        <v>0</v>
      </c>
      <c r="S753" s="88">
        <f t="shared" si="281"/>
        <v>0</v>
      </c>
      <c r="T753" s="88">
        <f t="shared" si="282"/>
        <v>288054.14399999997</v>
      </c>
    </row>
    <row r="754" spans="2:21" hidden="1" x14ac:dyDescent="0.25">
      <c r="B754" s="83">
        <v>731</v>
      </c>
      <c r="C754" s="84" t="s">
        <v>7</v>
      </c>
      <c r="D754" s="85" t="s">
        <v>260</v>
      </c>
      <c r="E754" s="81" t="s">
        <v>421</v>
      </c>
      <c r="F754" s="82" t="s">
        <v>456</v>
      </c>
      <c r="G754" s="91"/>
      <c r="H754" s="91"/>
      <c r="I754" s="94"/>
      <c r="J754" s="91"/>
      <c r="K754" s="91"/>
      <c r="L754" s="91"/>
      <c r="M754" s="88">
        <f t="shared" si="288"/>
        <v>0</v>
      </c>
      <c r="N754" s="91"/>
      <c r="O754" s="91">
        <v>0</v>
      </c>
      <c r="Q754" s="91">
        <v>150</v>
      </c>
      <c r="R754" s="91">
        <f t="shared" si="280"/>
        <v>0</v>
      </c>
      <c r="S754" s="91">
        <f t="shared" si="281"/>
        <v>0</v>
      </c>
      <c r="T754" s="91">
        <f t="shared" si="282"/>
        <v>0</v>
      </c>
    </row>
    <row r="755" spans="2:21" x14ac:dyDescent="0.25">
      <c r="B755" s="83">
        <v>732</v>
      </c>
      <c r="C755" s="110" t="s">
        <v>23</v>
      </c>
      <c r="D755" s="111" t="s">
        <v>201</v>
      </c>
      <c r="E755" s="112" t="s">
        <v>421</v>
      </c>
      <c r="F755" s="113" t="s">
        <v>457</v>
      </c>
      <c r="G755" s="101"/>
      <c r="H755" s="101"/>
      <c r="I755" s="114"/>
      <c r="J755" s="101"/>
      <c r="K755" s="101"/>
      <c r="L755" s="101"/>
      <c r="M755" s="101">
        <f>SUM(K755+L755)</f>
        <v>0</v>
      </c>
      <c r="N755" s="101"/>
      <c r="O755" s="101">
        <v>2857.6660000000002</v>
      </c>
      <c r="P755" s="118">
        <f>M755-N755</f>
        <v>0</v>
      </c>
      <c r="Q755" s="101">
        <v>14</v>
      </c>
      <c r="R755" s="101">
        <f t="shared" si="280"/>
        <v>0</v>
      </c>
      <c r="S755" s="101">
        <f t="shared" si="281"/>
        <v>0</v>
      </c>
      <c r="T755" s="101">
        <f t="shared" si="282"/>
        <v>40007.324000000001</v>
      </c>
      <c r="U755" s="54" t="s">
        <v>727</v>
      </c>
    </row>
    <row r="756" spans="2:21" hidden="1" x14ac:dyDescent="0.25">
      <c r="B756" s="83">
        <v>733</v>
      </c>
      <c r="C756" s="59" t="s">
        <v>7</v>
      </c>
      <c r="D756" s="61" t="s">
        <v>264</v>
      </c>
      <c r="E756" s="55" t="s">
        <v>421</v>
      </c>
      <c r="F756" s="58" t="s">
        <v>458</v>
      </c>
      <c r="G756" s="88"/>
      <c r="H756" s="88"/>
      <c r="I756" s="92"/>
      <c r="J756" s="88"/>
      <c r="K756" s="88"/>
      <c r="L756" s="88"/>
      <c r="M756" s="88">
        <f t="shared" si="288"/>
        <v>0</v>
      </c>
      <c r="N756" s="88"/>
      <c r="O756" s="88">
        <v>0</v>
      </c>
      <c r="Q756" s="91">
        <v>98</v>
      </c>
      <c r="R756" s="88">
        <f t="shared" si="280"/>
        <v>0</v>
      </c>
      <c r="S756" s="88">
        <f t="shared" si="281"/>
        <v>0</v>
      </c>
      <c r="T756" s="88">
        <f t="shared" si="282"/>
        <v>0</v>
      </c>
    </row>
    <row r="757" spans="2:21" hidden="1" x14ac:dyDescent="0.25">
      <c r="B757" s="83">
        <v>734</v>
      </c>
      <c r="C757" s="59" t="s">
        <v>7</v>
      </c>
      <c r="D757" s="61" t="s">
        <v>264</v>
      </c>
      <c r="E757" s="55" t="s">
        <v>421</v>
      </c>
      <c r="F757" s="58" t="s">
        <v>459</v>
      </c>
      <c r="G757" s="88"/>
      <c r="H757" s="88"/>
      <c r="I757" s="92"/>
      <c r="J757" s="88"/>
      <c r="K757" s="88"/>
      <c r="L757" s="88"/>
      <c r="M757" s="88">
        <f t="shared" si="288"/>
        <v>0</v>
      </c>
      <c r="N757" s="88"/>
      <c r="O757" s="88">
        <v>0</v>
      </c>
      <c r="Q757" s="91">
        <v>64</v>
      </c>
      <c r="R757" s="88">
        <f t="shared" si="280"/>
        <v>0</v>
      </c>
      <c r="S757" s="88">
        <f t="shared" si="281"/>
        <v>0</v>
      </c>
      <c r="T757" s="88">
        <f t="shared" si="282"/>
        <v>0</v>
      </c>
    </row>
    <row r="758" spans="2:21" hidden="1" x14ac:dyDescent="0.25">
      <c r="B758" s="83">
        <v>735</v>
      </c>
      <c r="C758" s="110" t="s">
        <v>17</v>
      </c>
      <c r="D758" s="111" t="s">
        <v>30</v>
      </c>
      <c r="E758" s="112" t="s">
        <v>421</v>
      </c>
      <c r="F758" s="113" t="s">
        <v>460</v>
      </c>
      <c r="G758" s="101"/>
      <c r="H758" s="101"/>
      <c r="I758" s="114"/>
      <c r="J758" s="101"/>
      <c r="K758" s="101"/>
      <c r="L758" s="101"/>
      <c r="M758" s="101">
        <f>SUM(K758+L758)</f>
        <v>0</v>
      </c>
      <c r="N758" s="101"/>
      <c r="O758" s="101">
        <v>0</v>
      </c>
      <c r="P758" s="115"/>
      <c r="Q758" s="101">
        <v>376</v>
      </c>
      <c r="R758" s="101">
        <f t="shared" ref="R758:R828" si="290">M758*Q758</f>
        <v>0</v>
      </c>
      <c r="S758" s="101">
        <f t="shared" ref="S758:S828" si="291">N758*Q758</f>
        <v>0</v>
      </c>
      <c r="T758" s="101">
        <f t="shared" ref="T758:T828" si="292">O758*Q758</f>
        <v>0</v>
      </c>
    </row>
    <row r="759" spans="2:21" hidden="1" x14ac:dyDescent="0.25">
      <c r="B759" s="83">
        <v>736</v>
      </c>
      <c r="C759" s="59" t="s">
        <v>7</v>
      </c>
      <c r="D759" s="61" t="s">
        <v>264</v>
      </c>
      <c r="E759" s="55" t="s">
        <v>421</v>
      </c>
      <c r="F759" s="58" t="s">
        <v>461</v>
      </c>
      <c r="G759" s="88"/>
      <c r="H759" s="88"/>
      <c r="I759" s="92"/>
      <c r="J759" s="88"/>
      <c r="K759" s="88"/>
      <c r="L759" s="88"/>
      <c r="M759" s="88">
        <f t="shared" si="288"/>
        <v>0</v>
      </c>
      <c r="N759" s="88"/>
      <c r="O759" s="88">
        <v>0</v>
      </c>
      <c r="Q759" s="91">
        <v>56</v>
      </c>
      <c r="R759" s="88">
        <f t="shared" si="290"/>
        <v>0</v>
      </c>
      <c r="S759" s="88">
        <f t="shared" si="291"/>
        <v>0</v>
      </c>
      <c r="T759" s="88">
        <f t="shared" si="292"/>
        <v>0</v>
      </c>
    </row>
    <row r="760" spans="2:21" hidden="1" x14ac:dyDescent="0.25">
      <c r="B760" s="83">
        <v>737</v>
      </c>
      <c r="C760" s="110" t="s">
        <v>17</v>
      </c>
      <c r="D760" s="111" t="s">
        <v>30</v>
      </c>
      <c r="E760" s="112" t="s">
        <v>421</v>
      </c>
      <c r="F760" s="113" t="s">
        <v>462</v>
      </c>
      <c r="G760" s="101"/>
      <c r="H760" s="101"/>
      <c r="I760" s="114"/>
      <c r="J760" s="101"/>
      <c r="K760" s="101">
        <f>1485.99+18723.74</f>
        <v>20209.730000000003</v>
      </c>
      <c r="L760" s="101"/>
      <c r="M760" s="101">
        <f>SUM(K760+L760)</f>
        <v>20209.730000000003</v>
      </c>
      <c r="N760" s="101"/>
      <c r="O760" s="101">
        <v>20218</v>
      </c>
      <c r="P760" s="115"/>
      <c r="Q760" s="101">
        <v>46.8</v>
      </c>
      <c r="R760" s="101">
        <f t="shared" si="290"/>
        <v>945815.36400000006</v>
      </c>
      <c r="S760" s="101">
        <f t="shared" si="291"/>
        <v>0</v>
      </c>
      <c r="T760" s="101">
        <f t="shared" si="292"/>
        <v>946202.39999999991</v>
      </c>
    </row>
    <row r="761" spans="2:21" x14ac:dyDescent="0.25">
      <c r="B761" s="83">
        <v>738</v>
      </c>
      <c r="C761" s="59" t="s">
        <v>23</v>
      </c>
      <c r="D761" s="61" t="s">
        <v>27</v>
      </c>
      <c r="E761" s="55" t="s">
        <v>421</v>
      </c>
      <c r="F761" s="57" t="s">
        <v>463</v>
      </c>
      <c r="G761" s="88"/>
      <c r="H761" s="88"/>
      <c r="I761" s="92"/>
      <c r="J761" s="88"/>
      <c r="K761" s="88">
        <f>6239.27+3115</f>
        <v>9354.27</v>
      </c>
      <c r="L761" s="88">
        <v>6239.268</v>
      </c>
      <c r="M761" s="88">
        <f t="shared" si="288"/>
        <v>15593.538</v>
      </c>
      <c r="N761" s="88"/>
      <c r="O761" s="88">
        <v>6239.268</v>
      </c>
      <c r="P761" s="41">
        <f>M761-N761</f>
        <v>15593.538</v>
      </c>
      <c r="Q761" s="91">
        <v>393</v>
      </c>
      <c r="R761" s="88">
        <f t="shared" si="290"/>
        <v>6128260.4340000004</v>
      </c>
      <c r="S761" s="88">
        <f t="shared" si="291"/>
        <v>0</v>
      </c>
      <c r="T761" s="88">
        <f t="shared" si="292"/>
        <v>2452032.324</v>
      </c>
      <c r="U761" s="54" t="s">
        <v>727</v>
      </c>
    </row>
    <row r="762" spans="2:21" hidden="1" x14ac:dyDescent="0.25">
      <c r="B762" s="83">
        <v>739</v>
      </c>
      <c r="C762" s="110" t="s">
        <v>17</v>
      </c>
      <c r="D762" s="111" t="s">
        <v>30</v>
      </c>
      <c r="E762" s="112" t="s">
        <v>421</v>
      </c>
      <c r="F762" s="113" t="s">
        <v>464</v>
      </c>
      <c r="G762" s="101"/>
      <c r="H762" s="101"/>
      <c r="I762" s="114"/>
      <c r="J762" s="101"/>
      <c r="K762" s="101"/>
      <c r="L762" s="101"/>
      <c r="M762" s="101">
        <f>SUM(K762+L762)</f>
        <v>0</v>
      </c>
      <c r="N762" s="101"/>
      <c r="O762" s="101">
        <v>0</v>
      </c>
      <c r="P762" s="115"/>
      <c r="Q762" s="101">
        <v>250</v>
      </c>
      <c r="R762" s="101">
        <f t="shared" si="290"/>
        <v>0</v>
      </c>
      <c r="S762" s="101">
        <f t="shared" si="291"/>
        <v>0</v>
      </c>
      <c r="T762" s="101">
        <f t="shared" si="292"/>
        <v>0</v>
      </c>
    </row>
    <row r="763" spans="2:21" x14ac:dyDescent="0.25">
      <c r="B763" s="83">
        <v>740</v>
      </c>
      <c r="C763" s="59" t="s">
        <v>23</v>
      </c>
      <c r="D763" s="61" t="s">
        <v>186</v>
      </c>
      <c r="E763" s="55" t="s">
        <v>465</v>
      </c>
      <c r="F763" s="57" t="s">
        <v>466</v>
      </c>
      <c r="G763" s="88"/>
      <c r="H763" s="88"/>
      <c r="I763" s="92"/>
      <c r="J763" s="88"/>
      <c r="K763" s="88"/>
      <c r="L763" s="88"/>
      <c r="M763" s="88">
        <f t="shared" si="288"/>
        <v>0</v>
      </c>
      <c r="N763" s="88"/>
      <c r="O763" s="88">
        <v>0</v>
      </c>
      <c r="P763" s="41">
        <f t="shared" ref="P763:P764" si="293">M763-N763</f>
        <v>0</v>
      </c>
      <c r="Q763" s="91">
        <v>260</v>
      </c>
      <c r="R763" s="88">
        <f t="shared" si="290"/>
        <v>0</v>
      </c>
      <c r="S763" s="88">
        <f t="shared" si="291"/>
        <v>0</v>
      </c>
      <c r="T763" s="88">
        <f t="shared" si="292"/>
        <v>0</v>
      </c>
      <c r="U763" s="54" t="s">
        <v>728</v>
      </c>
    </row>
    <row r="764" spans="2:21" x14ac:dyDescent="0.25">
      <c r="B764" s="83">
        <v>741</v>
      </c>
      <c r="C764" s="59" t="s">
        <v>23</v>
      </c>
      <c r="D764" s="61" t="s">
        <v>186</v>
      </c>
      <c r="E764" s="55" t="s">
        <v>465</v>
      </c>
      <c r="F764" s="57" t="s">
        <v>467</v>
      </c>
      <c r="G764" s="88"/>
      <c r="H764" s="88"/>
      <c r="I764" s="92"/>
      <c r="J764" s="88"/>
      <c r="K764" s="88"/>
      <c r="L764" s="88"/>
      <c r="M764" s="88">
        <f t="shared" si="288"/>
        <v>0</v>
      </c>
      <c r="N764" s="88"/>
      <c r="O764" s="88">
        <v>0</v>
      </c>
      <c r="P764" s="41">
        <f t="shared" si="293"/>
        <v>0</v>
      </c>
      <c r="Q764" s="91">
        <v>639</v>
      </c>
      <c r="R764" s="88">
        <f t="shared" si="290"/>
        <v>0</v>
      </c>
      <c r="S764" s="88">
        <f t="shared" si="291"/>
        <v>0</v>
      </c>
      <c r="T764" s="88">
        <f t="shared" si="292"/>
        <v>0</v>
      </c>
      <c r="U764" s="54" t="s">
        <v>728</v>
      </c>
    </row>
    <row r="765" spans="2:21" x14ac:dyDescent="0.25">
      <c r="B765" s="83">
        <v>742</v>
      </c>
      <c r="C765" s="65" t="s">
        <v>69</v>
      </c>
      <c r="D765" s="66" t="s">
        <v>120</v>
      </c>
      <c r="E765" s="67" t="s">
        <v>465</v>
      </c>
      <c r="F765" s="68" t="s">
        <v>467</v>
      </c>
      <c r="G765" s="89"/>
      <c r="H765" s="89"/>
      <c r="I765" s="93"/>
      <c r="J765" s="89"/>
      <c r="K765" s="89"/>
      <c r="L765" s="89"/>
      <c r="M765" s="89">
        <v>0</v>
      </c>
      <c r="N765" s="89"/>
      <c r="O765" s="89">
        <v>0</v>
      </c>
      <c r="Q765" s="89"/>
      <c r="R765" s="89">
        <f t="shared" si="290"/>
        <v>0</v>
      </c>
      <c r="S765" s="89">
        <f t="shared" si="291"/>
        <v>0</v>
      </c>
      <c r="T765" s="89">
        <f t="shared" si="292"/>
        <v>0</v>
      </c>
    </row>
    <row r="766" spans="2:21" x14ac:dyDescent="0.25">
      <c r="B766" s="83">
        <v>743</v>
      </c>
      <c r="C766" s="59" t="s">
        <v>23</v>
      </c>
      <c r="D766" s="61" t="s">
        <v>186</v>
      </c>
      <c r="E766" s="55" t="s">
        <v>465</v>
      </c>
      <c r="F766" s="57" t="s">
        <v>468</v>
      </c>
      <c r="G766" s="88"/>
      <c r="H766" s="88"/>
      <c r="I766" s="92"/>
      <c r="J766" s="88"/>
      <c r="K766" s="88"/>
      <c r="L766" s="88"/>
      <c r="M766" s="88">
        <f t="shared" si="288"/>
        <v>0</v>
      </c>
      <c r="N766" s="88"/>
      <c r="O766" s="88">
        <v>0</v>
      </c>
      <c r="P766" s="41">
        <f t="shared" ref="P766:P768" si="294">M766-N766</f>
        <v>0</v>
      </c>
      <c r="Q766" s="91">
        <v>860</v>
      </c>
      <c r="R766" s="88">
        <f t="shared" si="290"/>
        <v>0</v>
      </c>
      <c r="S766" s="88">
        <f t="shared" si="291"/>
        <v>0</v>
      </c>
      <c r="T766" s="88">
        <f t="shared" si="292"/>
        <v>0</v>
      </c>
      <c r="U766" s="54" t="s">
        <v>728</v>
      </c>
    </row>
    <row r="767" spans="2:21" x14ac:dyDescent="0.25">
      <c r="B767" s="83">
        <v>744</v>
      </c>
      <c r="C767" s="59" t="s">
        <v>23</v>
      </c>
      <c r="D767" s="61" t="s">
        <v>186</v>
      </c>
      <c r="E767" s="55" t="s">
        <v>465</v>
      </c>
      <c r="F767" s="57" t="s">
        <v>469</v>
      </c>
      <c r="G767" s="88"/>
      <c r="H767" s="88"/>
      <c r="I767" s="92"/>
      <c r="J767" s="88"/>
      <c r="K767" s="88"/>
      <c r="L767" s="88"/>
      <c r="M767" s="88">
        <f t="shared" si="288"/>
        <v>0</v>
      </c>
      <c r="N767" s="88"/>
      <c r="O767" s="88">
        <v>0</v>
      </c>
      <c r="P767" s="41">
        <f t="shared" si="294"/>
        <v>0</v>
      </c>
      <c r="Q767" s="91">
        <v>1080</v>
      </c>
      <c r="R767" s="88">
        <f t="shared" si="290"/>
        <v>0</v>
      </c>
      <c r="S767" s="88">
        <f t="shared" si="291"/>
        <v>0</v>
      </c>
      <c r="T767" s="88">
        <f t="shared" si="292"/>
        <v>0</v>
      </c>
      <c r="U767" s="54" t="s">
        <v>728</v>
      </c>
    </row>
    <row r="768" spans="2:21" x14ac:dyDescent="0.25">
      <c r="B768" s="83">
        <v>745</v>
      </c>
      <c r="C768" s="110" t="s">
        <v>23</v>
      </c>
      <c r="D768" s="111" t="s">
        <v>186</v>
      </c>
      <c r="E768" s="112" t="s">
        <v>465</v>
      </c>
      <c r="F768" s="113" t="s">
        <v>470</v>
      </c>
      <c r="G768" s="101"/>
      <c r="H768" s="101"/>
      <c r="I768" s="114"/>
      <c r="J768" s="101"/>
      <c r="K768" s="101"/>
      <c r="L768" s="101"/>
      <c r="M768" s="101">
        <f>SUM(K768+L768)</f>
        <v>0</v>
      </c>
      <c r="N768" s="101"/>
      <c r="O768" s="101">
        <v>0</v>
      </c>
      <c r="P768" s="118">
        <f t="shared" si="294"/>
        <v>0</v>
      </c>
      <c r="Q768" s="101">
        <v>480</v>
      </c>
      <c r="R768" s="101">
        <f t="shared" si="290"/>
        <v>0</v>
      </c>
      <c r="S768" s="101">
        <f t="shared" si="291"/>
        <v>0</v>
      </c>
      <c r="T768" s="101">
        <f t="shared" si="292"/>
        <v>0</v>
      </c>
      <c r="U768" s="54" t="s">
        <v>728</v>
      </c>
    </row>
    <row r="769" spans="2:21" x14ac:dyDescent="0.25">
      <c r="B769" s="83">
        <v>746</v>
      </c>
      <c r="C769" s="65" t="s">
        <v>69</v>
      </c>
      <c r="D769" s="66" t="s">
        <v>120</v>
      </c>
      <c r="E769" s="67" t="s">
        <v>465</v>
      </c>
      <c r="F769" s="68" t="s">
        <v>470</v>
      </c>
      <c r="G769" s="89"/>
      <c r="H769" s="89"/>
      <c r="I769" s="93"/>
      <c r="J769" s="89"/>
      <c r="K769" s="89"/>
      <c r="L769" s="89"/>
      <c r="M769" s="89">
        <v>0</v>
      </c>
      <c r="N769" s="89"/>
      <c r="O769" s="89">
        <v>0</v>
      </c>
      <c r="Q769" s="89"/>
      <c r="R769" s="89">
        <f t="shared" si="290"/>
        <v>0</v>
      </c>
      <c r="S769" s="89">
        <f t="shared" si="291"/>
        <v>0</v>
      </c>
      <c r="T769" s="89">
        <f t="shared" si="292"/>
        <v>0</v>
      </c>
    </row>
    <row r="770" spans="2:21" x14ac:dyDescent="0.25">
      <c r="B770" s="83">
        <v>747</v>
      </c>
      <c r="C770" s="59" t="s">
        <v>23</v>
      </c>
      <c r="D770" s="61" t="s">
        <v>87</v>
      </c>
      <c r="E770" s="55" t="s">
        <v>465</v>
      </c>
      <c r="F770" s="57" t="s">
        <v>470</v>
      </c>
      <c r="G770" s="88"/>
      <c r="H770" s="88"/>
      <c r="I770" s="92"/>
      <c r="J770" s="88"/>
      <c r="K770" s="88"/>
      <c r="L770" s="88"/>
      <c r="M770" s="88">
        <f t="shared" ref="M770" si="295">SUM(K770+L770)</f>
        <v>0</v>
      </c>
      <c r="N770" s="88"/>
      <c r="O770" s="88">
        <v>0</v>
      </c>
      <c r="P770" s="41">
        <f>M770-N770</f>
        <v>0</v>
      </c>
      <c r="Q770" s="91">
        <v>365</v>
      </c>
      <c r="R770" s="88">
        <f t="shared" si="290"/>
        <v>0</v>
      </c>
      <c r="S770" s="88">
        <f t="shared" si="291"/>
        <v>0</v>
      </c>
      <c r="T770" s="88">
        <f t="shared" si="292"/>
        <v>0</v>
      </c>
      <c r="U770" s="54" t="s">
        <v>728</v>
      </c>
    </row>
    <row r="771" spans="2:21" x14ac:dyDescent="0.25">
      <c r="B771" s="83">
        <v>748</v>
      </c>
      <c r="C771" s="65" t="s">
        <v>69</v>
      </c>
      <c r="D771" s="66" t="s">
        <v>120</v>
      </c>
      <c r="E771" s="67" t="s">
        <v>465</v>
      </c>
      <c r="F771" s="68" t="s">
        <v>471</v>
      </c>
      <c r="G771" s="89"/>
      <c r="H771" s="89"/>
      <c r="I771" s="93"/>
      <c r="J771" s="89"/>
      <c r="K771" s="89"/>
      <c r="L771" s="89"/>
      <c r="M771" s="89">
        <v>0</v>
      </c>
      <c r="N771" s="89"/>
      <c r="O771" s="89">
        <v>0</v>
      </c>
      <c r="Q771" s="89"/>
      <c r="R771" s="89">
        <f t="shared" si="290"/>
        <v>0</v>
      </c>
      <c r="S771" s="89">
        <f t="shared" si="291"/>
        <v>0</v>
      </c>
      <c r="T771" s="89">
        <f t="shared" si="292"/>
        <v>0</v>
      </c>
    </row>
    <row r="772" spans="2:21" x14ac:dyDescent="0.25">
      <c r="B772" s="83">
        <v>749</v>
      </c>
      <c r="C772" s="59" t="s">
        <v>23</v>
      </c>
      <c r="D772" s="61" t="s">
        <v>87</v>
      </c>
      <c r="E772" s="55" t="s">
        <v>465</v>
      </c>
      <c r="F772" s="57" t="s">
        <v>471</v>
      </c>
      <c r="G772" s="88"/>
      <c r="H772" s="88"/>
      <c r="I772" s="92"/>
      <c r="J772" s="88"/>
      <c r="K772" s="88"/>
      <c r="L772" s="88"/>
      <c r="M772" s="88">
        <f t="shared" ref="M772" si="296">SUM(K772+L772)</f>
        <v>0</v>
      </c>
      <c r="N772" s="88"/>
      <c r="O772" s="88">
        <v>0</v>
      </c>
      <c r="P772" s="41">
        <f t="shared" ref="P772:P773" si="297">M772-N772</f>
        <v>0</v>
      </c>
      <c r="Q772" s="91">
        <v>429</v>
      </c>
      <c r="R772" s="88">
        <f t="shared" si="290"/>
        <v>0</v>
      </c>
      <c r="S772" s="88">
        <f t="shared" si="291"/>
        <v>0</v>
      </c>
      <c r="T772" s="88">
        <f t="shared" si="292"/>
        <v>0</v>
      </c>
      <c r="U772" s="54" t="s">
        <v>728</v>
      </c>
    </row>
    <row r="773" spans="2:21" x14ac:dyDescent="0.25">
      <c r="B773" s="83">
        <v>750</v>
      </c>
      <c r="C773" s="110" t="s">
        <v>23</v>
      </c>
      <c r="D773" s="111" t="s">
        <v>186</v>
      </c>
      <c r="E773" s="112" t="s">
        <v>465</v>
      </c>
      <c r="F773" s="113" t="s">
        <v>472</v>
      </c>
      <c r="G773" s="101"/>
      <c r="H773" s="101"/>
      <c r="I773" s="114"/>
      <c r="J773" s="101"/>
      <c r="K773" s="101"/>
      <c r="L773" s="101"/>
      <c r="M773" s="101">
        <f>SUM(K773+L773)</f>
        <v>0</v>
      </c>
      <c r="N773" s="101"/>
      <c r="O773" s="101">
        <v>0</v>
      </c>
      <c r="P773" s="118">
        <f t="shared" si="297"/>
        <v>0</v>
      </c>
      <c r="Q773" s="101">
        <v>911</v>
      </c>
      <c r="R773" s="101">
        <f t="shared" si="290"/>
        <v>0</v>
      </c>
      <c r="S773" s="101">
        <f t="shared" si="291"/>
        <v>0</v>
      </c>
      <c r="T773" s="101">
        <f t="shared" si="292"/>
        <v>0</v>
      </c>
      <c r="U773" s="54" t="s">
        <v>728</v>
      </c>
    </row>
    <row r="774" spans="2:21" x14ac:dyDescent="0.25">
      <c r="B774" s="83">
        <v>751</v>
      </c>
      <c r="C774" s="65" t="s">
        <v>69</v>
      </c>
      <c r="D774" s="66" t="s">
        <v>120</v>
      </c>
      <c r="E774" s="67" t="s">
        <v>465</v>
      </c>
      <c r="F774" s="68" t="s">
        <v>473</v>
      </c>
      <c r="G774" s="89"/>
      <c r="H774" s="89"/>
      <c r="I774" s="93"/>
      <c r="J774" s="89"/>
      <c r="K774" s="89"/>
      <c r="L774" s="89"/>
      <c r="M774" s="89">
        <v>0</v>
      </c>
      <c r="N774" s="89"/>
      <c r="O774" s="89">
        <v>0</v>
      </c>
      <c r="Q774" s="89"/>
      <c r="R774" s="89">
        <f t="shared" si="290"/>
        <v>0</v>
      </c>
      <c r="S774" s="89">
        <f t="shared" si="291"/>
        <v>0</v>
      </c>
      <c r="T774" s="89">
        <f t="shared" si="292"/>
        <v>0</v>
      </c>
    </row>
    <row r="775" spans="2:21" x14ac:dyDescent="0.25">
      <c r="B775" s="83">
        <v>752</v>
      </c>
      <c r="C775" s="65" t="s">
        <v>69</v>
      </c>
      <c r="D775" s="66" t="s">
        <v>120</v>
      </c>
      <c r="E775" s="67" t="s">
        <v>465</v>
      </c>
      <c r="F775" s="68" t="s">
        <v>474</v>
      </c>
      <c r="G775" s="89"/>
      <c r="H775" s="89"/>
      <c r="I775" s="93"/>
      <c r="J775" s="89"/>
      <c r="K775" s="89"/>
      <c r="L775" s="89"/>
      <c r="M775" s="89">
        <v>0</v>
      </c>
      <c r="N775" s="89"/>
      <c r="O775" s="89">
        <v>0</v>
      </c>
      <c r="Q775" s="89"/>
      <c r="R775" s="89">
        <f t="shared" si="290"/>
        <v>0</v>
      </c>
      <c r="S775" s="89">
        <f t="shared" si="291"/>
        <v>0</v>
      </c>
      <c r="T775" s="89">
        <f t="shared" si="292"/>
        <v>0</v>
      </c>
    </row>
    <row r="776" spans="2:21" x14ac:dyDescent="0.25">
      <c r="B776" s="83">
        <v>753</v>
      </c>
      <c r="C776" s="65" t="s">
        <v>23</v>
      </c>
      <c r="D776" s="66" t="s">
        <v>186</v>
      </c>
      <c r="E776" s="67" t="s">
        <v>465</v>
      </c>
      <c r="F776" s="68" t="s">
        <v>475</v>
      </c>
      <c r="G776" s="89"/>
      <c r="H776" s="89"/>
      <c r="I776" s="93"/>
      <c r="J776" s="89"/>
      <c r="K776" s="89"/>
      <c r="L776" s="89"/>
      <c r="M776" s="89">
        <v>0</v>
      </c>
      <c r="N776" s="89"/>
      <c r="O776" s="89">
        <v>0</v>
      </c>
      <c r="P776" s="41">
        <f>M776-N776</f>
        <v>0</v>
      </c>
      <c r="Q776" s="89"/>
      <c r="R776" s="89">
        <f t="shared" si="290"/>
        <v>0</v>
      </c>
      <c r="S776" s="89">
        <f t="shared" si="291"/>
        <v>0</v>
      </c>
      <c r="T776" s="89">
        <f t="shared" si="292"/>
        <v>0</v>
      </c>
      <c r="U776" s="54" t="s">
        <v>728</v>
      </c>
    </row>
    <row r="777" spans="2:21" hidden="1" x14ac:dyDescent="0.25">
      <c r="B777" s="83">
        <v>754</v>
      </c>
      <c r="C777" s="59" t="s">
        <v>7</v>
      </c>
      <c r="D777" s="61" t="s">
        <v>35</v>
      </c>
      <c r="E777" s="55" t="s">
        <v>465</v>
      </c>
      <c r="F777" s="57" t="s">
        <v>476</v>
      </c>
      <c r="G777" s="88"/>
      <c r="H777" s="88"/>
      <c r="I777" s="92"/>
      <c r="J777" s="88"/>
      <c r="K777" s="88"/>
      <c r="L777" s="88"/>
      <c r="M777" s="88">
        <f t="shared" ref="M777:M778" si="298">SUM(K777+L777)</f>
        <v>0</v>
      </c>
      <c r="N777" s="88"/>
      <c r="O777" s="88">
        <v>0</v>
      </c>
      <c r="Q777" s="88">
        <v>2320</v>
      </c>
      <c r="R777" s="88">
        <f t="shared" si="290"/>
        <v>0</v>
      </c>
      <c r="S777" s="88">
        <f t="shared" si="291"/>
        <v>0</v>
      </c>
      <c r="T777" s="88">
        <f t="shared" si="292"/>
        <v>0</v>
      </c>
    </row>
    <row r="778" spans="2:21" x14ac:dyDescent="0.25">
      <c r="B778" s="83">
        <v>755</v>
      </c>
      <c r="C778" s="59" t="s">
        <v>23</v>
      </c>
      <c r="D778" s="61" t="s">
        <v>186</v>
      </c>
      <c r="E778" s="55" t="s">
        <v>465</v>
      </c>
      <c r="F778" s="57" t="s">
        <v>477</v>
      </c>
      <c r="G778" s="88"/>
      <c r="H778" s="88"/>
      <c r="I778" s="92"/>
      <c r="J778" s="88"/>
      <c r="K778" s="88"/>
      <c r="L778" s="88"/>
      <c r="M778" s="88">
        <f t="shared" si="298"/>
        <v>0</v>
      </c>
      <c r="N778" s="88"/>
      <c r="O778" s="88">
        <v>0</v>
      </c>
      <c r="P778" s="41">
        <f t="shared" ref="P778:P779" si="299">M778-N778</f>
        <v>0</v>
      </c>
      <c r="Q778" s="88">
        <v>623</v>
      </c>
      <c r="R778" s="88">
        <f t="shared" si="290"/>
        <v>0</v>
      </c>
      <c r="S778" s="88">
        <f t="shared" si="291"/>
        <v>0</v>
      </c>
      <c r="T778" s="88">
        <f t="shared" si="292"/>
        <v>0</v>
      </c>
      <c r="U778" s="54" t="s">
        <v>728</v>
      </c>
    </row>
    <row r="779" spans="2:21" x14ac:dyDescent="0.25">
      <c r="B779" s="83">
        <v>756</v>
      </c>
      <c r="C779" s="65" t="s">
        <v>23</v>
      </c>
      <c r="D779" s="73" t="s">
        <v>147</v>
      </c>
      <c r="E779" s="67" t="s">
        <v>478</v>
      </c>
      <c r="F779" s="70" t="s">
        <v>479</v>
      </c>
      <c r="G779" s="89"/>
      <c r="H779" s="89"/>
      <c r="I779" s="93"/>
      <c r="J779" s="89"/>
      <c r="K779" s="89"/>
      <c r="L779" s="89"/>
      <c r="M779" s="89">
        <v>0</v>
      </c>
      <c r="N779" s="89"/>
      <c r="O779" s="89">
        <v>0</v>
      </c>
      <c r="P779" s="41">
        <f t="shared" si="299"/>
        <v>0</v>
      </c>
      <c r="Q779" s="89"/>
      <c r="R779" s="89">
        <f t="shared" si="290"/>
        <v>0</v>
      </c>
      <c r="S779" s="89">
        <f t="shared" si="291"/>
        <v>0</v>
      </c>
      <c r="T779" s="89">
        <f t="shared" si="292"/>
        <v>0</v>
      </c>
    </row>
    <row r="780" spans="2:21" hidden="1" x14ac:dyDescent="0.25">
      <c r="B780" s="83">
        <v>757</v>
      </c>
      <c r="C780" s="65" t="s">
        <v>7</v>
      </c>
      <c r="D780" s="73" t="s">
        <v>132</v>
      </c>
      <c r="E780" s="67" t="s">
        <v>478</v>
      </c>
      <c r="F780" s="68" t="s">
        <v>479</v>
      </c>
      <c r="G780" s="89"/>
      <c r="H780" s="89"/>
      <c r="I780" s="93"/>
      <c r="J780" s="89"/>
      <c r="K780" s="89"/>
      <c r="L780" s="89"/>
      <c r="M780" s="89">
        <v>0</v>
      </c>
      <c r="N780" s="89"/>
      <c r="O780" s="89">
        <v>0</v>
      </c>
      <c r="Q780" s="89"/>
      <c r="R780" s="89">
        <f t="shared" si="290"/>
        <v>0</v>
      </c>
      <c r="S780" s="89">
        <f t="shared" si="291"/>
        <v>0</v>
      </c>
      <c r="T780" s="89">
        <f t="shared" si="292"/>
        <v>0</v>
      </c>
    </row>
    <row r="781" spans="2:21" x14ac:dyDescent="0.25">
      <c r="B781" s="83">
        <v>758</v>
      </c>
      <c r="C781" s="110" t="s">
        <v>23</v>
      </c>
      <c r="D781" s="119" t="s">
        <v>201</v>
      </c>
      <c r="E781" s="112" t="s">
        <v>478</v>
      </c>
      <c r="F781" s="113" t="s">
        <v>480</v>
      </c>
      <c r="G781" s="101"/>
      <c r="H781" s="101"/>
      <c r="I781" s="114"/>
      <c r="J781" s="101"/>
      <c r="K781" s="101"/>
      <c r="L781" s="101"/>
      <c r="M781" s="101">
        <f>SUM(K781+L781)</f>
        <v>0</v>
      </c>
      <c r="N781" s="101"/>
      <c r="O781" s="101">
        <v>0</v>
      </c>
      <c r="P781" s="118">
        <f>M781-N781</f>
        <v>0</v>
      </c>
      <c r="Q781" s="101">
        <v>1419</v>
      </c>
      <c r="R781" s="101">
        <f t="shared" si="290"/>
        <v>0</v>
      </c>
      <c r="S781" s="101">
        <f t="shared" si="291"/>
        <v>0</v>
      </c>
      <c r="T781" s="101">
        <f t="shared" si="292"/>
        <v>0</v>
      </c>
      <c r="U781" s="54" t="s">
        <v>748</v>
      </c>
    </row>
    <row r="782" spans="2:21" hidden="1" x14ac:dyDescent="0.25">
      <c r="B782" s="83">
        <v>759</v>
      </c>
      <c r="C782" s="84" t="s">
        <v>7</v>
      </c>
      <c r="D782" s="80" t="s">
        <v>43</v>
      </c>
      <c r="E782" s="81" t="s">
        <v>478</v>
      </c>
      <c r="F782" s="82" t="s">
        <v>480</v>
      </c>
      <c r="G782" s="91"/>
      <c r="H782" s="91"/>
      <c r="I782" s="94"/>
      <c r="J782" s="91"/>
      <c r="K782" s="91"/>
      <c r="L782" s="91"/>
      <c r="M782" s="88">
        <f t="shared" ref="M782" si="300">SUM(K782+L782)</f>
        <v>0</v>
      </c>
      <c r="N782" s="91"/>
      <c r="O782" s="91">
        <v>0</v>
      </c>
      <c r="Q782" s="91">
        <v>1419</v>
      </c>
      <c r="R782" s="91">
        <f t="shared" si="290"/>
        <v>0</v>
      </c>
      <c r="S782" s="91">
        <f t="shared" si="291"/>
        <v>0</v>
      </c>
      <c r="T782" s="91">
        <f t="shared" si="292"/>
        <v>0</v>
      </c>
    </row>
    <row r="783" spans="2:21" hidden="1" x14ac:dyDescent="0.25">
      <c r="B783" s="83">
        <v>760</v>
      </c>
      <c r="C783" s="65" t="s">
        <v>7</v>
      </c>
      <c r="D783" s="73" t="s">
        <v>132</v>
      </c>
      <c r="E783" s="67" t="s">
        <v>478</v>
      </c>
      <c r="F783" s="68" t="s">
        <v>480</v>
      </c>
      <c r="G783" s="89"/>
      <c r="H783" s="89"/>
      <c r="I783" s="93"/>
      <c r="J783" s="89"/>
      <c r="K783" s="89"/>
      <c r="L783" s="89"/>
      <c r="M783" s="89">
        <v>0</v>
      </c>
      <c r="N783" s="89"/>
      <c r="O783" s="89">
        <v>0</v>
      </c>
      <c r="Q783" s="89"/>
      <c r="R783" s="89">
        <f t="shared" si="290"/>
        <v>0</v>
      </c>
      <c r="S783" s="89">
        <f t="shared" si="291"/>
        <v>0</v>
      </c>
      <c r="T783" s="89">
        <f t="shared" si="292"/>
        <v>0</v>
      </c>
    </row>
    <row r="784" spans="2:21" hidden="1" x14ac:dyDescent="0.25">
      <c r="B784" s="83">
        <v>761</v>
      </c>
      <c r="C784" s="65" t="s">
        <v>7</v>
      </c>
      <c r="D784" s="73" t="s">
        <v>132</v>
      </c>
      <c r="E784" s="67" t="s">
        <v>478</v>
      </c>
      <c r="F784" s="68" t="s">
        <v>481</v>
      </c>
      <c r="G784" s="89"/>
      <c r="H784" s="89"/>
      <c r="I784" s="93"/>
      <c r="J784" s="89"/>
      <c r="K784" s="89"/>
      <c r="L784" s="89"/>
      <c r="M784" s="89">
        <v>0</v>
      </c>
      <c r="N784" s="89"/>
      <c r="O784" s="89">
        <v>0</v>
      </c>
      <c r="Q784" s="89"/>
      <c r="R784" s="89">
        <f t="shared" si="290"/>
        <v>0</v>
      </c>
      <c r="S784" s="89">
        <f t="shared" si="291"/>
        <v>0</v>
      </c>
      <c r="T784" s="89">
        <f t="shared" si="292"/>
        <v>0</v>
      </c>
    </row>
    <row r="785" spans="2:21" hidden="1" x14ac:dyDescent="0.25">
      <c r="B785" s="83">
        <v>762</v>
      </c>
      <c r="C785" s="65" t="s">
        <v>7</v>
      </c>
      <c r="D785" s="73" t="s">
        <v>132</v>
      </c>
      <c r="E785" s="67" t="s">
        <v>478</v>
      </c>
      <c r="F785" s="68" t="s">
        <v>482</v>
      </c>
      <c r="G785" s="89"/>
      <c r="H785" s="89"/>
      <c r="I785" s="93"/>
      <c r="J785" s="89"/>
      <c r="K785" s="89"/>
      <c r="L785" s="89"/>
      <c r="M785" s="89">
        <v>0</v>
      </c>
      <c r="N785" s="89"/>
      <c r="O785" s="89">
        <v>0</v>
      </c>
      <c r="Q785" s="89"/>
      <c r="R785" s="89">
        <f t="shared" si="290"/>
        <v>0</v>
      </c>
      <c r="S785" s="89">
        <f t="shared" si="291"/>
        <v>0</v>
      </c>
      <c r="T785" s="89">
        <f t="shared" si="292"/>
        <v>0</v>
      </c>
    </row>
    <row r="786" spans="2:21" x14ac:dyDescent="0.25">
      <c r="B786" s="83">
        <v>763</v>
      </c>
      <c r="C786" s="110" t="s">
        <v>23</v>
      </c>
      <c r="D786" s="119" t="s">
        <v>87</v>
      </c>
      <c r="E786" s="112" t="s">
        <v>478</v>
      </c>
      <c r="F786" s="113" t="s">
        <v>482</v>
      </c>
      <c r="G786" s="101"/>
      <c r="H786" s="101"/>
      <c r="I786" s="114"/>
      <c r="J786" s="101"/>
      <c r="K786" s="101">
        <v>1700</v>
      </c>
      <c r="L786" s="101"/>
      <c r="M786" s="101">
        <f>SUM(K786+L786)</f>
        <v>1700</v>
      </c>
      <c r="N786" s="101"/>
      <c r="O786" s="101">
        <v>1700</v>
      </c>
      <c r="P786" s="118">
        <f>M786-N786</f>
        <v>1700</v>
      </c>
      <c r="Q786" s="101">
        <v>1700</v>
      </c>
      <c r="R786" s="101">
        <f t="shared" si="290"/>
        <v>2890000</v>
      </c>
      <c r="S786" s="101">
        <f t="shared" si="291"/>
        <v>0</v>
      </c>
      <c r="T786" s="101">
        <f t="shared" si="292"/>
        <v>2890000</v>
      </c>
      <c r="U786" s="54" t="s">
        <v>728</v>
      </c>
    </row>
    <row r="787" spans="2:21" hidden="1" x14ac:dyDescent="0.25">
      <c r="B787" s="83">
        <v>764</v>
      </c>
      <c r="C787" s="84" t="s">
        <v>7</v>
      </c>
      <c r="D787" s="80" t="s">
        <v>483</v>
      </c>
      <c r="E787" s="81" t="s">
        <v>478</v>
      </c>
      <c r="F787" s="82" t="s">
        <v>484</v>
      </c>
      <c r="G787" s="91"/>
      <c r="H787" s="91"/>
      <c r="I787" s="94"/>
      <c r="J787" s="91"/>
      <c r="K787" s="91">
        <v>5675</v>
      </c>
      <c r="L787" s="91"/>
      <c r="M787" s="88">
        <f t="shared" ref="M787" si="301">SUM(K787+L787)</f>
        <v>5675</v>
      </c>
      <c r="N787" s="91"/>
      <c r="O787" s="91">
        <v>5675</v>
      </c>
      <c r="Q787" s="91">
        <v>1135</v>
      </c>
      <c r="R787" s="91">
        <f t="shared" si="290"/>
        <v>6441125</v>
      </c>
      <c r="S787" s="91">
        <f t="shared" si="291"/>
        <v>0</v>
      </c>
      <c r="T787" s="91">
        <f t="shared" si="292"/>
        <v>6441125</v>
      </c>
    </row>
    <row r="788" spans="2:21" x14ac:dyDescent="0.25">
      <c r="B788" s="83">
        <v>765</v>
      </c>
      <c r="C788" s="65" t="s">
        <v>23</v>
      </c>
      <c r="D788" s="73" t="s">
        <v>138</v>
      </c>
      <c r="E788" s="67" t="s">
        <v>478</v>
      </c>
      <c r="F788" s="68" t="s">
        <v>484</v>
      </c>
      <c r="G788" s="89"/>
      <c r="H788" s="89"/>
      <c r="I788" s="93"/>
      <c r="J788" s="89"/>
      <c r="K788" s="89"/>
      <c r="L788" s="89"/>
      <c r="M788" s="89">
        <v>0</v>
      </c>
      <c r="N788" s="89"/>
      <c r="O788" s="89">
        <v>0</v>
      </c>
      <c r="P788" s="41">
        <f>M788-N788</f>
        <v>0</v>
      </c>
      <c r="Q788" s="89"/>
      <c r="R788" s="89">
        <f t="shared" si="290"/>
        <v>0</v>
      </c>
      <c r="S788" s="89">
        <f t="shared" si="291"/>
        <v>0</v>
      </c>
      <c r="T788" s="89">
        <f t="shared" si="292"/>
        <v>0</v>
      </c>
    </row>
    <row r="789" spans="2:21" hidden="1" x14ac:dyDescent="0.25">
      <c r="B789" s="83">
        <v>766</v>
      </c>
      <c r="C789" s="65" t="s">
        <v>7</v>
      </c>
      <c r="D789" s="73" t="s">
        <v>168</v>
      </c>
      <c r="E789" s="67" t="s">
        <v>478</v>
      </c>
      <c r="F789" s="68" t="s">
        <v>484</v>
      </c>
      <c r="G789" s="89"/>
      <c r="H789" s="89"/>
      <c r="I789" s="93"/>
      <c r="J789" s="89"/>
      <c r="K789" s="89"/>
      <c r="L789" s="89"/>
      <c r="M789" s="89">
        <v>0</v>
      </c>
      <c r="N789" s="89"/>
      <c r="O789" s="89">
        <v>0</v>
      </c>
      <c r="Q789" s="89"/>
      <c r="R789" s="89">
        <f t="shared" si="290"/>
        <v>0</v>
      </c>
      <c r="S789" s="89">
        <f t="shared" si="291"/>
        <v>0</v>
      </c>
      <c r="T789" s="89">
        <f t="shared" si="292"/>
        <v>0</v>
      </c>
    </row>
    <row r="790" spans="2:21" hidden="1" x14ac:dyDescent="0.25">
      <c r="B790" s="83">
        <v>767</v>
      </c>
      <c r="C790" s="65" t="s">
        <v>7</v>
      </c>
      <c r="D790" s="73" t="s">
        <v>132</v>
      </c>
      <c r="E790" s="67" t="s">
        <v>478</v>
      </c>
      <c r="F790" s="68" t="s">
        <v>484</v>
      </c>
      <c r="G790" s="89"/>
      <c r="H790" s="89"/>
      <c r="I790" s="93"/>
      <c r="J790" s="89"/>
      <c r="K790" s="89"/>
      <c r="L790" s="89"/>
      <c r="M790" s="89">
        <v>0</v>
      </c>
      <c r="N790" s="89"/>
      <c r="O790" s="89">
        <v>0</v>
      </c>
      <c r="Q790" s="89"/>
      <c r="R790" s="89">
        <f t="shared" si="290"/>
        <v>0</v>
      </c>
      <c r="S790" s="89">
        <f t="shared" si="291"/>
        <v>0</v>
      </c>
      <c r="T790" s="89">
        <f t="shared" si="292"/>
        <v>0</v>
      </c>
    </row>
    <row r="791" spans="2:21" x14ac:dyDescent="0.25">
      <c r="B791" s="83">
        <v>768</v>
      </c>
      <c r="C791" s="110" t="s">
        <v>23</v>
      </c>
      <c r="D791" s="119" t="s">
        <v>229</v>
      </c>
      <c r="E791" s="112" t="s">
        <v>478</v>
      </c>
      <c r="F791" s="113" t="s">
        <v>484</v>
      </c>
      <c r="G791" s="101"/>
      <c r="H791" s="101"/>
      <c r="I791" s="114"/>
      <c r="J791" s="101"/>
      <c r="K791" s="101"/>
      <c r="L791" s="101"/>
      <c r="M791" s="101">
        <f>SUM(K791+L791)</f>
        <v>0</v>
      </c>
      <c r="N791" s="101"/>
      <c r="O791" s="101">
        <v>0</v>
      </c>
      <c r="P791" s="118">
        <f>M791-N791</f>
        <v>0</v>
      </c>
      <c r="Q791" s="101">
        <v>1025</v>
      </c>
      <c r="R791" s="101">
        <f t="shared" si="290"/>
        <v>0</v>
      </c>
      <c r="S791" s="101">
        <f t="shared" si="291"/>
        <v>0</v>
      </c>
      <c r="T791" s="101">
        <f t="shared" si="292"/>
        <v>0</v>
      </c>
      <c r="U791" s="54" t="s">
        <v>749</v>
      </c>
    </row>
    <row r="792" spans="2:21" hidden="1" x14ac:dyDescent="0.25">
      <c r="B792" s="83">
        <v>769</v>
      </c>
      <c r="C792" s="65" t="s">
        <v>7</v>
      </c>
      <c r="D792" s="73" t="s">
        <v>90</v>
      </c>
      <c r="E792" s="67" t="s">
        <v>478</v>
      </c>
      <c r="F792" s="74" t="s">
        <v>485</v>
      </c>
      <c r="G792" s="89"/>
      <c r="H792" s="89"/>
      <c r="I792" s="93"/>
      <c r="J792" s="89"/>
      <c r="K792" s="89"/>
      <c r="L792" s="89"/>
      <c r="M792" s="89">
        <v>0</v>
      </c>
      <c r="N792" s="89"/>
      <c r="O792" s="89">
        <v>0</v>
      </c>
      <c r="Q792" s="89"/>
      <c r="R792" s="89">
        <f t="shared" si="290"/>
        <v>0</v>
      </c>
      <c r="S792" s="89">
        <f t="shared" si="291"/>
        <v>0</v>
      </c>
      <c r="T792" s="89">
        <f t="shared" si="292"/>
        <v>0</v>
      </c>
    </row>
    <row r="793" spans="2:21" hidden="1" x14ac:dyDescent="0.25">
      <c r="B793" s="83">
        <v>770</v>
      </c>
      <c r="C793" s="65" t="s">
        <v>7</v>
      </c>
      <c r="D793" s="73" t="s">
        <v>260</v>
      </c>
      <c r="E793" s="67" t="s">
        <v>478</v>
      </c>
      <c r="F793" s="68" t="s">
        <v>486</v>
      </c>
      <c r="G793" s="89"/>
      <c r="H793" s="89"/>
      <c r="I793" s="93"/>
      <c r="J793" s="89"/>
      <c r="K793" s="89"/>
      <c r="L793" s="89"/>
      <c r="M793" s="89">
        <v>0</v>
      </c>
      <c r="N793" s="89"/>
      <c r="O793" s="89">
        <v>0</v>
      </c>
      <c r="Q793" s="89"/>
      <c r="R793" s="89">
        <f t="shared" si="290"/>
        <v>0</v>
      </c>
      <c r="S793" s="89">
        <f t="shared" si="291"/>
        <v>0</v>
      </c>
      <c r="T793" s="89">
        <f t="shared" si="292"/>
        <v>0</v>
      </c>
    </row>
    <row r="794" spans="2:21" hidden="1" x14ac:dyDescent="0.25">
      <c r="B794" s="83">
        <v>771</v>
      </c>
      <c r="C794" s="110" t="s">
        <v>17</v>
      </c>
      <c r="D794" s="119" t="s">
        <v>130</v>
      </c>
      <c r="E794" s="112" t="s">
        <v>478</v>
      </c>
      <c r="F794" s="113" t="s">
        <v>486</v>
      </c>
      <c r="G794" s="101"/>
      <c r="H794" s="101"/>
      <c r="I794" s="114"/>
      <c r="J794" s="101"/>
      <c r="K794" s="101"/>
      <c r="L794" s="101"/>
      <c r="M794" s="101">
        <f>SUM(K794+L794)</f>
        <v>0</v>
      </c>
      <c r="N794" s="101"/>
      <c r="O794" s="101">
        <v>0</v>
      </c>
      <c r="P794" s="115"/>
      <c r="Q794" s="101">
        <v>1040</v>
      </c>
      <c r="R794" s="101">
        <f t="shared" si="290"/>
        <v>0</v>
      </c>
      <c r="S794" s="101">
        <f t="shared" si="291"/>
        <v>0</v>
      </c>
      <c r="T794" s="101">
        <f t="shared" si="292"/>
        <v>0</v>
      </c>
    </row>
    <row r="795" spans="2:21" hidden="1" x14ac:dyDescent="0.25">
      <c r="B795" s="83">
        <v>772</v>
      </c>
      <c r="C795" s="110" t="s">
        <v>7</v>
      </c>
      <c r="D795" s="80" t="s">
        <v>338</v>
      </c>
      <c r="E795" s="81" t="s">
        <v>478</v>
      </c>
      <c r="F795" s="82" t="s">
        <v>486</v>
      </c>
      <c r="G795" s="91"/>
      <c r="H795" s="91"/>
      <c r="I795" s="94"/>
      <c r="J795" s="91"/>
      <c r="K795" s="91"/>
      <c r="L795" s="91"/>
      <c r="M795" s="88">
        <f t="shared" ref="M795" si="302">SUM(K795+L795)</f>
        <v>0</v>
      </c>
      <c r="N795" s="91"/>
      <c r="O795" s="91">
        <v>0</v>
      </c>
      <c r="Q795" s="91">
        <v>1154</v>
      </c>
      <c r="R795" s="91">
        <f t="shared" si="290"/>
        <v>0</v>
      </c>
      <c r="S795" s="91">
        <f t="shared" si="291"/>
        <v>0</v>
      </c>
      <c r="T795" s="91">
        <f t="shared" si="292"/>
        <v>0</v>
      </c>
    </row>
    <row r="796" spans="2:21" x14ac:dyDescent="0.25">
      <c r="B796" s="83">
        <v>773</v>
      </c>
      <c r="C796" s="65" t="s">
        <v>23</v>
      </c>
      <c r="D796" s="73" t="s">
        <v>201</v>
      </c>
      <c r="E796" s="67" t="s">
        <v>478</v>
      </c>
      <c r="F796" s="68" t="s">
        <v>487</v>
      </c>
      <c r="G796" s="89"/>
      <c r="H796" s="89"/>
      <c r="I796" s="93"/>
      <c r="J796" s="89"/>
      <c r="K796" s="89"/>
      <c r="L796" s="89"/>
      <c r="M796" s="89">
        <v>0</v>
      </c>
      <c r="N796" s="89"/>
      <c r="O796" s="89">
        <v>0</v>
      </c>
      <c r="P796" s="41">
        <f>M796-N796</f>
        <v>0</v>
      </c>
      <c r="Q796" s="89"/>
      <c r="R796" s="89">
        <f t="shared" si="290"/>
        <v>0</v>
      </c>
      <c r="S796" s="89">
        <f t="shared" si="291"/>
        <v>0</v>
      </c>
      <c r="T796" s="89">
        <f t="shared" si="292"/>
        <v>0</v>
      </c>
    </row>
    <row r="797" spans="2:21" hidden="1" x14ac:dyDescent="0.25">
      <c r="B797" s="83">
        <v>774</v>
      </c>
      <c r="C797" s="65" t="s">
        <v>7</v>
      </c>
      <c r="D797" s="73" t="s">
        <v>35</v>
      </c>
      <c r="E797" s="67" t="s">
        <v>478</v>
      </c>
      <c r="F797" s="68" t="s">
        <v>487</v>
      </c>
      <c r="G797" s="89"/>
      <c r="H797" s="89"/>
      <c r="I797" s="93"/>
      <c r="J797" s="89"/>
      <c r="K797" s="89"/>
      <c r="L797" s="89"/>
      <c r="M797" s="89">
        <v>0</v>
      </c>
      <c r="N797" s="89"/>
      <c r="O797" s="89">
        <v>0</v>
      </c>
      <c r="Q797" s="89"/>
      <c r="R797" s="89">
        <f t="shared" si="290"/>
        <v>0</v>
      </c>
      <c r="S797" s="89">
        <f t="shared" si="291"/>
        <v>0</v>
      </c>
      <c r="T797" s="89">
        <f t="shared" si="292"/>
        <v>0</v>
      </c>
    </row>
    <row r="798" spans="2:21" x14ac:dyDescent="0.25">
      <c r="B798" s="83">
        <v>775</v>
      </c>
      <c r="C798" s="65" t="s">
        <v>23</v>
      </c>
      <c r="D798" s="73" t="s">
        <v>59</v>
      </c>
      <c r="E798" s="67" t="s">
        <v>478</v>
      </c>
      <c r="F798" s="68" t="s">
        <v>487</v>
      </c>
      <c r="G798" s="89"/>
      <c r="H798" s="89"/>
      <c r="I798" s="93"/>
      <c r="J798" s="89"/>
      <c r="K798" s="89"/>
      <c r="L798" s="89"/>
      <c r="M798" s="89">
        <v>0</v>
      </c>
      <c r="N798" s="89"/>
      <c r="O798" s="89">
        <v>0</v>
      </c>
      <c r="P798" s="41">
        <f>M798-N798</f>
        <v>0</v>
      </c>
      <c r="Q798" s="89"/>
      <c r="R798" s="89">
        <f t="shared" si="290"/>
        <v>0</v>
      </c>
      <c r="S798" s="89">
        <f t="shared" si="291"/>
        <v>0</v>
      </c>
      <c r="T798" s="89">
        <f t="shared" si="292"/>
        <v>0</v>
      </c>
    </row>
    <row r="799" spans="2:21" hidden="1" x14ac:dyDescent="0.25">
      <c r="B799" s="83">
        <v>776</v>
      </c>
      <c r="C799" s="65" t="s">
        <v>7</v>
      </c>
      <c r="D799" s="73" t="s">
        <v>126</v>
      </c>
      <c r="E799" s="67" t="s">
        <v>478</v>
      </c>
      <c r="F799" s="68" t="s">
        <v>487</v>
      </c>
      <c r="G799" s="89"/>
      <c r="H799" s="89"/>
      <c r="I799" s="93"/>
      <c r="J799" s="89"/>
      <c r="K799" s="89"/>
      <c r="L799" s="89"/>
      <c r="M799" s="89">
        <v>0</v>
      </c>
      <c r="N799" s="89"/>
      <c r="O799" s="89">
        <v>0</v>
      </c>
      <c r="Q799" s="89"/>
      <c r="R799" s="89">
        <f t="shared" si="290"/>
        <v>0</v>
      </c>
      <c r="S799" s="89">
        <f t="shared" si="291"/>
        <v>0</v>
      </c>
      <c r="T799" s="89">
        <f t="shared" si="292"/>
        <v>0</v>
      </c>
    </row>
    <row r="800" spans="2:21" x14ac:dyDescent="0.25">
      <c r="B800" s="83">
        <v>777</v>
      </c>
      <c r="C800" s="65" t="s">
        <v>23</v>
      </c>
      <c r="D800" s="66" t="s">
        <v>488</v>
      </c>
      <c r="E800" s="67" t="s">
        <v>478</v>
      </c>
      <c r="F800" s="68" t="s">
        <v>487</v>
      </c>
      <c r="G800" s="89"/>
      <c r="H800" s="89"/>
      <c r="I800" s="93"/>
      <c r="J800" s="89"/>
      <c r="K800" s="89"/>
      <c r="L800" s="89"/>
      <c r="M800" s="89">
        <v>0</v>
      </c>
      <c r="N800" s="89"/>
      <c r="O800" s="89">
        <v>0</v>
      </c>
      <c r="P800" s="41">
        <f t="shared" ref="P800:P801" si="303">M800-N800</f>
        <v>0</v>
      </c>
      <c r="Q800" s="89">
        <v>1400</v>
      </c>
      <c r="R800" s="89">
        <f t="shared" si="290"/>
        <v>0</v>
      </c>
      <c r="S800" s="89">
        <f t="shared" si="291"/>
        <v>0</v>
      </c>
      <c r="T800" s="89">
        <f t="shared" si="292"/>
        <v>0</v>
      </c>
    </row>
    <row r="801" spans="2:21" x14ac:dyDescent="0.25">
      <c r="B801" s="83">
        <v>778</v>
      </c>
      <c r="C801" s="65" t="s">
        <v>23</v>
      </c>
      <c r="D801" s="73" t="s">
        <v>489</v>
      </c>
      <c r="E801" s="67" t="s">
        <v>478</v>
      </c>
      <c r="F801" s="68" t="s">
        <v>487</v>
      </c>
      <c r="G801" s="89"/>
      <c r="H801" s="89"/>
      <c r="I801" s="93"/>
      <c r="J801" s="89"/>
      <c r="K801" s="89"/>
      <c r="L801" s="89"/>
      <c r="M801" s="89">
        <v>0</v>
      </c>
      <c r="N801" s="89"/>
      <c r="O801" s="89">
        <v>0</v>
      </c>
      <c r="P801" s="41">
        <f t="shared" si="303"/>
        <v>0</v>
      </c>
      <c r="Q801" s="89"/>
      <c r="R801" s="89">
        <f t="shared" si="290"/>
        <v>0</v>
      </c>
      <c r="S801" s="89">
        <f t="shared" si="291"/>
        <v>0</v>
      </c>
      <c r="T801" s="89">
        <f t="shared" si="292"/>
        <v>0</v>
      </c>
    </row>
    <row r="802" spans="2:21" hidden="1" x14ac:dyDescent="0.25">
      <c r="B802" s="83">
        <v>779</v>
      </c>
      <c r="C802" s="65" t="s">
        <v>7</v>
      </c>
      <c r="D802" s="73" t="s">
        <v>132</v>
      </c>
      <c r="E802" s="67" t="s">
        <v>478</v>
      </c>
      <c r="F802" s="68" t="s">
        <v>487</v>
      </c>
      <c r="G802" s="89"/>
      <c r="H802" s="89"/>
      <c r="I802" s="93"/>
      <c r="J802" s="89"/>
      <c r="K802" s="89"/>
      <c r="L802" s="89"/>
      <c r="M802" s="89">
        <v>0</v>
      </c>
      <c r="N802" s="89"/>
      <c r="O802" s="89">
        <v>0</v>
      </c>
      <c r="Q802" s="89"/>
      <c r="R802" s="89">
        <f t="shared" si="290"/>
        <v>0</v>
      </c>
      <c r="S802" s="89">
        <f t="shared" si="291"/>
        <v>0</v>
      </c>
      <c r="T802" s="89">
        <f t="shared" si="292"/>
        <v>0</v>
      </c>
    </row>
    <row r="803" spans="2:21" x14ac:dyDescent="0.25">
      <c r="B803" s="83">
        <v>780</v>
      </c>
      <c r="C803" s="65" t="s">
        <v>23</v>
      </c>
      <c r="D803" s="73" t="s">
        <v>308</v>
      </c>
      <c r="E803" s="67" t="s">
        <v>478</v>
      </c>
      <c r="F803" s="68" t="s">
        <v>487</v>
      </c>
      <c r="G803" s="89"/>
      <c r="H803" s="89"/>
      <c r="I803" s="93"/>
      <c r="J803" s="89"/>
      <c r="K803" s="89"/>
      <c r="L803" s="89"/>
      <c r="M803" s="89">
        <v>0</v>
      </c>
      <c r="N803" s="89"/>
      <c r="O803" s="89">
        <v>0</v>
      </c>
      <c r="P803" s="41">
        <f t="shared" ref="P803:P805" si="304">M803-N803</f>
        <v>0</v>
      </c>
      <c r="Q803" s="89"/>
      <c r="R803" s="89">
        <f t="shared" si="290"/>
        <v>0</v>
      </c>
      <c r="S803" s="89">
        <f t="shared" si="291"/>
        <v>0</v>
      </c>
      <c r="T803" s="89">
        <f t="shared" si="292"/>
        <v>0</v>
      </c>
    </row>
    <row r="804" spans="2:21" x14ac:dyDescent="0.25">
      <c r="B804" s="83">
        <v>781</v>
      </c>
      <c r="C804" s="65" t="s">
        <v>23</v>
      </c>
      <c r="D804" s="73" t="s">
        <v>280</v>
      </c>
      <c r="E804" s="67" t="s">
        <v>478</v>
      </c>
      <c r="F804" s="68" t="s">
        <v>490</v>
      </c>
      <c r="G804" s="89"/>
      <c r="H804" s="89"/>
      <c r="I804" s="93"/>
      <c r="J804" s="89"/>
      <c r="K804" s="89"/>
      <c r="L804" s="89"/>
      <c r="M804" s="89">
        <v>0</v>
      </c>
      <c r="N804" s="89"/>
      <c r="O804" s="89">
        <v>0</v>
      </c>
      <c r="P804" s="41">
        <f t="shared" si="304"/>
        <v>0</v>
      </c>
      <c r="Q804" s="89"/>
      <c r="R804" s="89">
        <f t="shared" si="290"/>
        <v>0</v>
      </c>
      <c r="S804" s="89">
        <f t="shared" si="291"/>
        <v>0</v>
      </c>
      <c r="T804" s="89">
        <f t="shared" si="292"/>
        <v>0</v>
      </c>
    </row>
    <row r="805" spans="2:21" x14ac:dyDescent="0.25">
      <c r="B805" s="83">
        <v>782</v>
      </c>
      <c r="C805" s="65" t="s">
        <v>23</v>
      </c>
      <c r="D805" s="73" t="s">
        <v>333</v>
      </c>
      <c r="E805" s="67" t="s">
        <v>478</v>
      </c>
      <c r="F805" s="68" t="s">
        <v>491</v>
      </c>
      <c r="G805" s="89"/>
      <c r="H805" s="89"/>
      <c r="I805" s="93"/>
      <c r="J805" s="89"/>
      <c r="K805" s="89"/>
      <c r="L805" s="89"/>
      <c r="M805" s="89">
        <v>0</v>
      </c>
      <c r="N805" s="89"/>
      <c r="O805" s="89">
        <v>0</v>
      </c>
      <c r="P805" s="41">
        <f t="shared" si="304"/>
        <v>0</v>
      </c>
      <c r="Q805" s="89"/>
      <c r="R805" s="89">
        <f t="shared" si="290"/>
        <v>0</v>
      </c>
      <c r="S805" s="89">
        <f t="shared" si="291"/>
        <v>0</v>
      </c>
      <c r="T805" s="89">
        <f t="shared" si="292"/>
        <v>0</v>
      </c>
    </row>
    <row r="806" spans="2:21" hidden="1" x14ac:dyDescent="0.25">
      <c r="B806" s="83">
        <v>783</v>
      </c>
      <c r="C806" s="65" t="s">
        <v>7</v>
      </c>
      <c r="D806" s="73" t="s">
        <v>132</v>
      </c>
      <c r="E806" s="67" t="s">
        <v>478</v>
      </c>
      <c r="F806" s="68" t="s">
        <v>491</v>
      </c>
      <c r="G806" s="89"/>
      <c r="H806" s="89"/>
      <c r="I806" s="93"/>
      <c r="J806" s="89"/>
      <c r="K806" s="89"/>
      <c r="L806" s="89"/>
      <c r="M806" s="89">
        <v>0</v>
      </c>
      <c r="N806" s="89"/>
      <c r="O806" s="89">
        <v>0</v>
      </c>
      <c r="Q806" s="89"/>
      <c r="R806" s="89">
        <f t="shared" si="290"/>
        <v>0</v>
      </c>
      <c r="S806" s="89">
        <f t="shared" si="291"/>
        <v>0</v>
      </c>
      <c r="T806" s="89">
        <f t="shared" si="292"/>
        <v>0</v>
      </c>
    </row>
    <row r="807" spans="2:21" x14ac:dyDescent="0.25">
      <c r="B807" s="83">
        <v>784</v>
      </c>
      <c r="C807" s="65" t="s">
        <v>23</v>
      </c>
      <c r="D807" s="73" t="s">
        <v>308</v>
      </c>
      <c r="E807" s="67" t="s">
        <v>478</v>
      </c>
      <c r="F807" s="68" t="s">
        <v>491</v>
      </c>
      <c r="G807" s="89"/>
      <c r="H807" s="89"/>
      <c r="I807" s="93"/>
      <c r="J807" s="89"/>
      <c r="K807" s="89"/>
      <c r="L807" s="89"/>
      <c r="M807" s="89">
        <v>0</v>
      </c>
      <c r="N807" s="89"/>
      <c r="O807" s="89">
        <v>0</v>
      </c>
      <c r="P807" s="41">
        <f>M807-N807</f>
        <v>0</v>
      </c>
      <c r="Q807" s="89"/>
      <c r="R807" s="89">
        <f t="shared" si="290"/>
        <v>0</v>
      </c>
      <c r="S807" s="89">
        <f t="shared" si="291"/>
        <v>0</v>
      </c>
      <c r="T807" s="89">
        <f t="shared" si="292"/>
        <v>0</v>
      </c>
    </row>
    <row r="808" spans="2:21" hidden="1" x14ac:dyDescent="0.25">
      <c r="B808" s="83">
        <v>785</v>
      </c>
      <c r="C808" s="65" t="s">
        <v>7</v>
      </c>
      <c r="D808" s="73" t="s">
        <v>63</v>
      </c>
      <c r="E808" s="67" t="s">
        <v>478</v>
      </c>
      <c r="F808" s="68" t="s">
        <v>492</v>
      </c>
      <c r="G808" s="89"/>
      <c r="H808" s="89"/>
      <c r="I808" s="93"/>
      <c r="J808" s="89"/>
      <c r="K808" s="89"/>
      <c r="L808" s="89"/>
      <c r="M808" s="89">
        <v>0</v>
      </c>
      <c r="N808" s="89"/>
      <c r="O808" s="89">
        <v>0</v>
      </c>
      <c r="Q808" s="89"/>
      <c r="R808" s="89">
        <f t="shared" si="290"/>
        <v>0</v>
      </c>
      <c r="S808" s="89">
        <f t="shared" si="291"/>
        <v>0</v>
      </c>
      <c r="T808" s="89">
        <f t="shared" si="292"/>
        <v>0</v>
      </c>
    </row>
    <row r="809" spans="2:21" hidden="1" x14ac:dyDescent="0.25">
      <c r="B809" s="83">
        <v>786</v>
      </c>
      <c r="C809" s="65" t="s">
        <v>17</v>
      </c>
      <c r="D809" s="73" t="s">
        <v>493</v>
      </c>
      <c r="E809" s="67" t="s">
        <v>494</v>
      </c>
      <c r="F809" s="68" t="s">
        <v>495</v>
      </c>
      <c r="G809" s="89"/>
      <c r="H809" s="89"/>
      <c r="I809" s="93"/>
      <c r="J809" s="89"/>
      <c r="K809" s="89"/>
      <c r="L809" s="89"/>
      <c r="M809" s="89">
        <v>0</v>
      </c>
      <c r="N809" s="89"/>
      <c r="O809" s="89">
        <v>0</v>
      </c>
      <c r="Q809" s="89"/>
      <c r="R809" s="89">
        <f t="shared" si="290"/>
        <v>0</v>
      </c>
      <c r="S809" s="89">
        <f t="shared" si="291"/>
        <v>0</v>
      </c>
      <c r="T809" s="89">
        <f t="shared" si="292"/>
        <v>0</v>
      </c>
    </row>
    <row r="810" spans="2:21" x14ac:dyDescent="0.25">
      <c r="B810" s="83">
        <v>787</v>
      </c>
      <c r="C810" s="59" t="s">
        <v>23</v>
      </c>
      <c r="D810" s="63" t="s">
        <v>78</v>
      </c>
      <c r="E810" s="55" t="s">
        <v>496</v>
      </c>
      <c r="F810" s="57" t="s">
        <v>497</v>
      </c>
      <c r="G810" s="88"/>
      <c r="H810" s="88"/>
      <c r="I810" s="92"/>
      <c r="J810" s="88"/>
      <c r="K810" s="88"/>
      <c r="L810" s="88"/>
      <c r="M810" s="88">
        <f t="shared" ref="M810:M812" si="305">SUM(K810+L810)</f>
        <v>0</v>
      </c>
      <c r="N810" s="88"/>
      <c r="O810" s="88">
        <v>0</v>
      </c>
      <c r="P810" s="41">
        <f t="shared" ref="P810:P813" si="306">M810-N810</f>
        <v>0</v>
      </c>
      <c r="Q810" s="91">
        <v>395</v>
      </c>
      <c r="R810" s="88">
        <f t="shared" si="290"/>
        <v>0</v>
      </c>
      <c r="S810" s="88">
        <f t="shared" si="291"/>
        <v>0</v>
      </c>
      <c r="T810" s="88">
        <f t="shared" si="292"/>
        <v>0</v>
      </c>
      <c r="U810" s="54" t="s">
        <v>729</v>
      </c>
    </row>
    <row r="811" spans="2:21" x14ac:dyDescent="0.25">
      <c r="B811" s="83">
        <v>788</v>
      </c>
      <c r="C811" s="59" t="s">
        <v>23</v>
      </c>
      <c r="D811" s="61" t="s">
        <v>154</v>
      </c>
      <c r="E811" s="55" t="s">
        <v>496</v>
      </c>
      <c r="F811" s="57" t="s">
        <v>498</v>
      </c>
      <c r="G811" s="88"/>
      <c r="H811" s="88"/>
      <c r="I811" s="92"/>
      <c r="J811" s="88"/>
      <c r="K811" s="88"/>
      <c r="L811" s="88"/>
      <c r="M811" s="88">
        <f t="shared" si="305"/>
        <v>0</v>
      </c>
      <c r="N811" s="88"/>
      <c r="O811" s="88">
        <v>5170</v>
      </c>
      <c r="P811" s="41">
        <f t="shared" si="306"/>
        <v>0</v>
      </c>
      <c r="Q811" s="91">
        <v>517</v>
      </c>
      <c r="R811" s="88">
        <f t="shared" si="290"/>
        <v>0</v>
      </c>
      <c r="S811" s="88">
        <f t="shared" si="291"/>
        <v>0</v>
      </c>
      <c r="T811" s="88">
        <f t="shared" si="292"/>
        <v>2672890</v>
      </c>
      <c r="U811" s="54" t="s">
        <v>750</v>
      </c>
    </row>
    <row r="812" spans="2:21" x14ac:dyDescent="0.25">
      <c r="B812" s="83">
        <v>789</v>
      </c>
      <c r="C812" s="59" t="s">
        <v>23</v>
      </c>
      <c r="D812" s="61" t="s">
        <v>154</v>
      </c>
      <c r="E812" s="55" t="s">
        <v>421</v>
      </c>
      <c r="F812" s="57" t="s">
        <v>714</v>
      </c>
      <c r="G812" s="88"/>
      <c r="H812" s="88"/>
      <c r="I812" s="92"/>
      <c r="J812" s="88"/>
      <c r="K812" s="88">
        <v>1034.27</v>
      </c>
      <c r="L812" s="88"/>
      <c r="M812" s="88">
        <f t="shared" si="305"/>
        <v>1034.27</v>
      </c>
      <c r="N812" s="88"/>
      <c r="O812" s="88">
        <v>0</v>
      </c>
      <c r="P812" s="41">
        <f t="shared" si="306"/>
        <v>1034.27</v>
      </c>
      <c r="Q812" s="91">
        <v>285.00137779002478</v>
      </c>
      <c r="R812" s="88">
        <f t="shared" si="290"/>
        <v>294768.37500688893</v>
      </c>
      <c r="S812" s="88">
        <f t="shared" si="291"/>
        <v>0</v>
      </c>
      <c r="T812" s="88">
        <f t="shared" si="292"/>
        <v>0</v>
      </c>
      <c r="U812" s="54" t="s">
        <v>750</v>
      </c>
    </row>
    <row r="813" spans="2:21" x14ac:dyDescent="0.25">
      <c r="B813" s="83">
        <v>790</v>
      </c>
      <c r="C813" s="65" t="s">
        <v>23</v>
      </c>
      <c r="D813" s="73" t="s">
        <v>154</v>
      </c>
      <c r="E813" s="67" t="s">
        <v>496</v>
      </c>
      <c r="F813" s="68" t="s">
        <v>499</v>
      </c>
      <c r="G813" s="89"/>
      <c r="H813" s="89"/>
      <c r="I813" s="93"/>
      <c r="J813" s="89"/>
      <c r="K813" s="89"/>
      <c r="L813" s="89"/>
      <c r="M813" s="89">
        <v>0</v>
      </c>
      <c r="N813" s="89"/>
      <c r="O813" s="89">
        <v>0</v>
      </c>
      <c r="P813" s="41">
        <f t="shared" si="306"/>
        <v>0</v>
      </c>
      <c r="Q813" s="89"/>
      <c r="R813" s="89">
        <f t="shared" si="290"/>
        <v>0</v>
      </c>
      <c r="S813" s="89">
        <f t="shared" si="291"/>
        <v>0</v>
      </c>
      <c r="T813" s="89">
        <f t="shared" si="292"/>
        <v>0</v>
      </c>
    </row>
    <row r="814" spans="2:21" hidden="1" x14ac:dyDescent="0.25">
      <c r="B814" s="83">
        <v>791</v>
      </c>
      <c r="C814" s="65" t="s">
        <v>7</v>
      </c>
      <c r="D814" s="73" t="s">
        <v>35</v>
      </c>
      <c r="E814" s="67" t="s">
        <v>496</v>
      </c>
      <c r="F814" s="68" t="s">
        <v>500</v>
      </c>
      <c r="G814" s="89"/>
      <c r="H814" s="89"/>
      <c r="I814" s="93"/>
      <c r="J814" s="89"/>
      <c r="K814" s="89"/>
      <c r="L814" s="89"/>
      <c r="M814" s="89">
        <v>0</v>
      </c>
      <c r="N814" s="89"/>
      <c r="O814" s="89">
        <v>0</v>
      </c>
      <c r="Q814" s="89"/>
      <c r="R814" s="89">
        <f t="shared" si="290"/>
        <v>0</v>
      </c>
      <c r="S814" s="89">
        <f t="shared" si="291"/>
        <v>0</v>
      </c>
      <c r="T814" s="89">
        <f t="shared" si="292"/>
        <v>0</v>
      </c>
    </row>
    <row r="815" spans="2:21" x14ac:dyDescent="0.25">
      <c r="B815" s="83">
        <v>792</v>
      </c>
      <c r="C815" s="65" t="s">
        <v>23</v>
      </c>
      <c r="D815" s="73" t="s">
        <v>243</v>
      </c>
      <c r="E815" s="67" t="s">
        <v>501</v>
      </c>
      <c r="F815" s="68" t="s">
        <v>502</v>
      </c>
      <c r="G815" s="89"/>
      <c r="H815" s="89"/>
      <c r="I815" s="93"/>
      <c r="J815" s="89"/>
      <c r="K815" s="89"/>
      <c r="L815" s="89"/>
      <c r="M815" s="89">
        <v>0</v>
      </c>
      <c r="N815" s="89"/>
      <c r="O815" s="89">
        <v>0</v>
      </c>
      <c r="P815" s="41">
        <f t="shared" ref="P815:P816" si="307">M815-N815</f>
        <v>0</v>
      </c>
      <c r="Q815" s="89"/>
      <c r="R815" s="89">
        <f t="shared" si="290"/>
        <v>0</v>
      </c>
      <c r="S815" s="89">
        <f t="shared" si="291"/>
        <v>0</v>
      </c>
      <c r="T815" s="89">
        <f t="shared" si="292"/>
        <v>0</v>
      </c>
    </row>
    <row r="816" spans="2:21" x14ac:dyDescent="0.25">
      <c r="B816" s="83">
        <v>793</v>
      </c>
      <c r="C816" s="65" t="s">
        <v>23</v>
      </c>
      <c r="D816" s="73" t="s">
        <v>189</v>
      </c>
      <c r="E816" s="67" t="s">
        <v>501</v>
      </c>
      <c r="F816" s="68" t="s">
        <v>502</v>
      </c>
      <c r="G816" s="89"/>
      <c r="H816" s="89"/>
      <c r="I816" s="93"/>
      <c r="J816" s="89"/>
      <c r="K816" s="89"/>
      <c r="L816" s="89"/>
      <c r="M816" s="89">
        <v>0</v>
      </c>
      <c r="N816" s="89"/>
      <c r="O816" s="89">
        <v>0</v>
      </c>
      <c r="P816" s="41">
        <f t="shared" si="307"/>
        <v>0</v>
      </c>
      <c r="Q816" s="89"/>
      <c r="R816" s="89">
        <f t="shared" si="290"/>
        <v>0</v>
      </c>
      <c r="S816" s="89">
        <f t="shared" si="291"/>
        <v>0</v>
      </c>
      <c r="T816" s="89">
        <f t="shared" si="292"/>
        <v>0</v>
      </c>
    </row>
    <row r="817" spans="2:21" hidden="1" x14ac:dyDescent="0.25">
      <c r="B817" s="83">
        <v>794</v>
      </c>
      <c r="C817" s="59" t="s">
        <v>7</v>
      </c>
      <c r="D817" s="63" t="s">
        <v>132</v>
      </c>
      <c r="E817" s="55" t="s">
        <v>501</v>
      </c>
      <c r="F817" s="57" t="s">
        <v>502</v>
      </c>
      <c r="G817" s="88"/>
      <c r="H817" s="88"/>
      <c r="I817" s="92"/>
      <c r="J817" s="88"/>
      <c r="K817" s="88"/>
      <c r="L817" s="88"/>
      <c r="M817" s="88">
        <f t="shared" ref="M817" si="308">SUM(K817+L817)</f>
        <v>0</v>
      </c>
      <c r="N817" s="88"/>
      <c r="O817" s="88">
        <v>0</v>
      </c>
      <c r="Q817" s="91">
        <v>235</v>
      </c>
      <c r="R817" s="88">
        <f t="shared" si="290"/>
        <v>0</v>
      </c>
      <c r="S817" s="88">
        <f t="shared" si="291"/>
        <v>0</v>
      </c>
      <c r="T817" s="88">
        <f t="shared" si="292"/>
        <v>0</v>
      </c>
    </row>
    <row r="818" spans="2:21" hidden="1" x14ac:dyDescent="0.25">
      <c r="B818" s="83">
        <v>795</v>
      </c>
      <c r="C818" s="65" t="s">
        <v>7</v>
      </c>
      <c r="D818" s="73" t="s">
        <v>65</v>
      </c>
      <c r="E818" s="67" t="s">
        <v>501</v>
      </c>
      <c r="F818" s="68" t="s">
        <v>502</v>
      </c>
      <c r="G818" s="89"/>
      <c r="H818" s="89"/>
      <c r="I818" s="93"/>
      <c r="J818" s="89"/>
      <c r="K818" s="89"/>
      <c r="L818" s="89"/>
      <c r="M818" s="89">
        <v>0</v>
      </c>
      <c r="N818" s="89"/>
      <c r="O818" s="89">
        <v>0</v>
      </c>
      <c r="Q818" s="89"/>
      <c r="R818" s="89">
        <f t="shared" si="290"/>
        <v>0</v>
      </c>
      <c r="S818" s="89">
        <f t="shared" si="291"/>
        <v>0</v>
      </c>
      <c r="T818" s="89">
        <f t="shared" si="292"/>
        <v>0</v>
      </c>
    </row>
    <row r="819" spans="2:21" x14ac:dyDescent="0.25">
      <c r="B819" s="83">
        <v>796</v>
      </c>
      <c r="C819" s="59" t="s">
        <v>23</v>
      </c>
      <c r="D819" s="63" t="s">
        <v>27</v>
      </c>
      <c r="E819" s="55" t="s">
        <v>527</v>
      </c>
      <c r="F819" s="57" t="s">
        <v>503</v>
      </c>
      <c r="G819" s="88"/>
      <c r="H819" s="88"/>
      <c r="I819" s="92"/>
      <c r="J819" s="88"/>
      <c r="K819" s="88">
        <v>3275</v>
      </c>
      <c r="L819" s="88"/>
      <c r="M819" s="88">
        <f t="shared" ref="M819" si="309">SUM(K819+L819)</f>
        <v>3275</v>
      </c>
      <c r="N819" s="88"/>
      <c r="O819" s="88">
        <v>0</v>
      </c>
      <c r="P819" s="41">
        <f t="shared" ref="P819:P822" si="310">M819-N819</f>
        <v>3275</v>
      </c>
      <c r="Q819" s="88">
        <v>655</v>
      </c>
      <c r="R819" s="88">
        <f t="shared" si="290"/>
        <v>2145125</v>
      </c>
      <c r="S819" s="88">
        <f t="shared" si="291"/>
        <v>0</v>
      </c>
      <c r="T819" s="88">
        <f t="shared" si="292"/>
        <v>0</v>
      </c>
      <c r="U819" s="54" t="s">
        <v>751</v>
      </c>
    </row>
    <row r="820" spans="2:21" x14ac:dyDescent="0.25">
      <c r="B820" s="83">
        <v>797</v>
      </c>
      <c r="C820" s="65" t="s">
        <v>23</v>
      </c>
      <c r="D820" s="73" t="s">
        <v>147</v>
      </c>
      <c r="E820" s="67" t="s">
        <v>501</v>
      </c>
      <c r="F820" s="68" t="s">
        <v>504</v>
      </c>
      <c r="G820" s="89"/>
      <c r="H820" s="89"/>
      <c r="I820" s="93"/>
      <c r="J820" s="89"/>
      <c r="K820" s="89"/>
      <c r="L820" s="89"/>
      <c r="M820" s="89">
        <v>0</v>
      </c>
      <c r="N820" s="89"/>
      <c r="O820" s="89">
        <v>0</v>
      </c>
      <c r="P820" s="41">
        <f t="shared" si="310"/>
        <v>0</v>
      </c>
      <c r="Q820" s="89"/>
      <c r="R820" s="89">
        <f t="shared" si="290"/>
        <v>0</v>
      </c>
      <c r="S820" s="89">
        <f t="shared" si="291"/>
        <v>0</v>
      </c>
      <c r="T820" s="89">
        <f t="shared" si="292"/>
        <v>0</v>
      </c>
    </row>
    <row r="821" spans="2:21" x14ac:dyDescent="0.25">
      <c r="B821" s="83">
        <v>798</v>
      </c>
      <c r="C821" s="59" t="s">
        <v>23</v>
      </c>
      <c r="D821" s="63" t="s">
        <v>224</v>
      </c>
      <c r="E821" s="55" t="s">
        <v>501</v>
      </c>
      <c r="F821" s="57" t="s">
        <v>505</v>
      </c>
      <c r="G821" s="88"/>
      <c r="H821" s="88"/>
      <c r="I821" s="92"/>
      <c r="J821" s="88"/>
      <c r="K821" s="88"/>
      <c r="L821" s="88"/>
      <c r="M821" s="88">
        <f t="shared" ref="M821" si="311">SUM(K821+L821)</f>
        <v>0</v>
      </c>
      <c r="N821" s="88"/>
      <c r="O821" s="88">
        <v>0</v>
      </c>
      <c r="P821" s="41">
        <f t="shared" si="310"/>
        <v>0</v>
      </c>
      <c r="Q821" s="88">
        <v>610</v>
      </c>
      <c r="R821" s="88">
        <f t="shared" si="290"/>
        <v>0</v>
      </c>
      <c r="S821" s="88">
        <f t="shared" si="291"/>
        <v>0</v>
      </c>
      <c r="T821" s="88">
        <f t="shared" si="292"/>
        <v>0</v>
      </c>
      <c r="U821" s="54" t="s">
        <v>727</v>
      </c>
    </row>
    <row r="822" spans="2:21" x14ac:dyDescent="0.25">
      <c r="B822" s="83">
        <v>799</v>
      </c>
      <c r="C822" s="65" t="s">
        <v>23</v>
      </c>
      <c r="D822" s="73" t="s">
        <v>189</v>
      </c>
      <c r="E822" s="67" t="s">
        <v>501</v>
      </c>
      <c r="F822" s="68" t="s">
        <v>506</v>
      </c>
      <c r="G822" s="89"/>
      <c r="H822" s="89"/>
      <c r="I822" s="93"/>
      <c r="J822" s="89"/>
      <c r="K822" s="89"/>
      <c r="L822" s="89"/>
      <c r="M822" s="89">
        <v>0</v>
      </c>
      <c r="N822" s="89"/>
      <c r="O822" s="89">
        <v>0</v>
      </c>
      <c r="P822" s="41">
        <f t="shared" si="310"/>
        <v>0</v>
      </c>
      <c r="Q822" s="89"/>
      <c r="R822" s="89">
        <f t="shared" si="290"/>
        <v>0</v>
      </c>
      <c r="S822" s="89">
        <f t="shared" si="291"/>
        <v>0</v>
      </c>
      <c r="T822" s="89">
        <f t="shared" si="292"/>
        <v>0</v>
      </c>
    </row>
    <row r="823" spans="2:21" hidden="1" x14ac:dyDescent="0.25">
      <c r="B823" s="83">
        <v>800</v>
      </c>
      <c r="C823" s="59" t="s">
        <v>7</v>
      </c>
      <c r="D823" s="63" t="s">
        <v>184</v>
      </c>
      <c r="E823" s="55" t="s">
        <v>501</v>
      </c>
      <c r="F823" s="57" t="s">
        <v>507</v>
      </c>
      <c r="G823" s="88"/>
      <c r="H823" s="88"/>
      <c r="I823" s="92"/>
      <c r="J823" s="88"/>
      <c r="K823" s="88"/>
      <c r="L823" s="88"/>
      <c r="M823" s="88">
        <f t="shared" ref="M823" si="312">SUM(K823+L823)</f>
        <v>0</v>
      </c>
      <c r="N823" s="88"/>
      <c r="O823" s="88">
        <v>0</v>
      </c>
      <c r="Q823" s="88">
        <v>192</v>
      </c>
      <c r="R823" s="88">
        <f t="shared" si="290"/>
        <v>0</v>
      </c>
      <c r="S823" s="88">
        <f t="shared" si="291"/>
        <v>0</v>
      </c>
      <c r="T823" s="88">
        <f t="shared" si="292"/>
        <v>0</v>
      </c>
    </row>
    <row r="824" spans="2:21" hidden="1" x14ac:dyDescent="0.25">
      <c r="B824" s="83">
        <v>801</v>
      </c>
      <c r="C824" s="65" t="s">
        <v>7</v>
      </c>
      <c r="D824" s="73" t="s">
        <v>38</v>
      </c>
      <c r="E824" s="67" t="s">
        <v>501</v>
      </c>
      <c r="F824" s="68" t="s">
        <v>507</v>
      </c>
      <c r="G824" s="89"/>
      <c r="H824" s="89"/>
      <c r="I824" s="93"/>
      <c r="J824" s="89"/>
      <c r="K824" s="89"/>
      <c r="L824" s="89"/>
      <c r="M824" s="89">
        <v>0</v>
      </c>
      <c r="N824" s="89"/>
      <c r="O824" s="89">
        <v>0</v>
      </c>
      <c r="Q824" s="89"/>
      <c r="R824" s="89">
        <f t="shared" si="290"/>
        <v>0</v>
      </c>
      <c r="S824" s="89">
        <f t="shared" si="291"/>
        <v>0</v>
      </c>
      <c r="T824" s="89">
        <f t="shared" si="292"/>
        <v>0</v>
      </c>
    </row>
    <row r="825" spans="2:21" x14ac:dyDescent="0.25">
      <c r="B825" s="83">
        <v>802</v>
      </c>
      <c r="C825" s="65" t="s">
        <v>23</v>
      </c>
      <c r="D825" s="73" t="s">
        <v>189</v>
      </c>
      <c r="E825" s="67" t="s">
        <v>501</v>
      </c>
      <c r="F825" s="68" t="s">
        <v>507</v>
      </c>
      <c r="G825" s="89"/>
      <c r="H825" s="89"/>
      <c r="I825" s="93"/>
      <c r="J825" s="89"/>
      <c r="K825" s="89"/>
      <c r="L825" s="89"/>
      <c r="M825" s="89">
        <v>0</v>
      </c>
      <c r="N825" s="89"/>
      <c r="O825" s="89">
        <v>0</v>
      </c>
      <c r="P825" s="41">
        <f>M825-N825</f>
        <v>0</v>
      </c>
      <c r="Q825" s="89"/>
      <c r="R825" s="89">
        <f t="shared" si="290"/>
        <v>0</v>
      </c>
      <c r="S825" s="89">
        <f t="shared" si="291"/>
        <v>0</v>
      </c>
      <c r="T825" s="89">
        <f t="shared" si="292"/>
        <v>0</v>
      </c>
    </row>
    <row r="826" spans="2:21" hidden="1" x14ac:dyDescent="0.25">
      <c r="B826" s="83">
        <v>803</v>
      </c>
      <c r="C826" s="59" t="s">
        <v>7</v>
      </c>
      <c r="D826" s="63" t="s">
        <v>508</v>
      </c>
      <c r="E826" s="55" t="s">
        <v>501</v>
      </c>
      <c r="F826" s="57" t="s">
        <v>507</v>
      </c>
      <c r="G826" s="88"/>
      <c r="H826" s="88"/>
      <c r="I826" s="92"/>
      <c r="J826" s="88"/>
      <c r="K826" s="88"/>
      <c r="L826" s="88"/>
      <c r="M826" s="88">
        <f t="shared" ref="M826" si="313">SUM(K826+L826)</f>
        <v>0</v>
      </c>
      <c r="N826" s="88"/>
      <c r="O826" s="88">
        <v>0</v>
      </c>
      <c r="Q826" s="88">
        <v>214</v>
      </c>
      <c r="R826" s="88">
        <f t="shared" si="290"/>
        <v>0</v>
      </c>
      <c r="S826" s="88">
        <f t="shared" si="291"/>
        <v>0</v>
      </c>
      <c r="T826" s="88">
        <f t="shared" si="292"/>
        <v>0</v>
      </c>
    </row>
    <row r="827" spans="2:21" x14ac:dyDescent="0.25">
      <c r="B827" s="83">
        <v>804</v>
      </c>
      <c r="C827" s="65" t="s">
        <v>23</v>
      </c>
      <c r="D827" s="73" t="s">
        <v>280</v>
      </c>
      <c r="E827" s="67" t="s">
        <v>501</v>
      </c>
      <c r="F827" s="68" t="s">
        <v>507</v>
      </c>
      <c r="G827" s="89"/>
      <c r="H827" s="89"/>
      <c r="I827" s="93"/>
      <c r="J827" s="89"/>
      <c r="K827" s="89"/>
      <c r="L827" s="89"/>
      <c r="M827" s="89">
        <v>0</v>
      </c>
      <c r="N827" s="89"/>
      <c r="O827" s="89">
        <v>0</v>
      </c>
      <c r="P827" s="41">
        <f>M827-N827</f>
        <v>0</v>
      </c>
      <c r="Q827" s="89"/>
      <c r="R827" s="89">
        <f t="shared" si="290"/>
        <v>0</v>
      </c>
      <c r="S827" s="89">
        <f t="shared" si="291"/>
        <v>0</v>
      </c>
      <c r="T827" s="89">
        <f t="shared" si="292"/>
        <v>0</v>
      </c>
    </row>
    <row r="828" spans="2:21" hidden="1" x14ac:dyDescent="0.25">
      <c r="B828" s="83">
        <v>805</v>
      </c>
      <c r="C828" s="59" t="s">
        <v>7</v>
      </c>
      <c r="D828" s="63" t="s">
        <v>132</v>
      </c>
      <c r="E828" s="55" t="s">
        <v>501</v>
      </c>
      <c r="F828" s="57" t="s">
        <v>507</v>
      </c>
      <c r="G828" s="88"/>
      <c r="H828" s="88"/>
      <c r="I828" s="92"/>
      <c r="J828" s="88"/>
      <c r="K828" s="88"/>
      <c r="L828" s="88"/>
      <c r="M828" s="88">
        <f t="shared" ref="M828:M834" si="314">SUM(K828+L828)</f>
        <v>0</v>
      </c>
      <c r="N828" s="88"/>
      <c r="O828" s="88">
        <v>0</v>
      </c>
      <c r="Q828" s="88">
        <v>160</v>
      </c>
      <c r="R828" s="88">
        <f t="shared" si="290"/>
        <v>0</v>
      </c>
      <c r="S828" s="88">
        <f t="shared" si="291"/>
        <v>0</v>
      </c>
      <c r="T828" s="88">
        <f t="shared" si="292"/>
        <v>0</v>
      </c>
    </row>
    <row r="829" spans="2:21" x14ac:dyDescent="0.25">
      <c r="B829" s="83">
        <v>806</v>
      </c>
      <c r="C829" s="59" t="s">
        <v>23</v>
      </c>
      <c r="D829" s="63" t="s">
        <v>74</v>
      </c>
      <c r="E829" s="55" t="s">
        <v>501</v>
      </c>
      <c r="F829" s="57" t="s">
        <v>507</v>
      </c>
      <c r="G829" s="88"/>
      <c r="H829" s="88"/>
      <c r="I829" s="92"/>
      <c r="J829" s="88"/>
      <c r="K829" s="88">
        <f>2920+1660+2920</f>
        <v>7500</v>
      </c>
      <c r="L829" s="88"/>
      <c r="M829" s="88">
        <f t="shared" si="314"/>
        <v>7500</v>
      </c>
      <c r="N829" s="88"/>
      <c r="O829" s="88">
        <v>4580</v>
      </c>
      <c r="P829" s="41">
        <f>M829-N829</f>
        <v>7500</v>
      </c>
      <c r="Q829" s="88">
        <v>305.33333333333331</v>
      </c>
      <c r="R829" s="88">
        <f t="shared" ref="R829:R892" si="315">M829*Q829</f>
        <v>2290000</v>
      </c>
      <c r="S829" s="88">
        <f t="shared" ref="S829:S892" si="316">N829*Q829</f>
        <v>0</v>
      </c>
      <c r="T829" s="88">
        <f t="shared" ref="T829:T892" si="317">O829*Q829</f>
        <v>1398426.6666666665</v>
      </c>
      <c r="U829" s="54" t="s">
        <v>727</v>
      </c>
    </row>
    <row r="830" spans="2:21" hidden="1" x14ac:dyDescent="0.25">
      <c r="B830" s="83">
        <v>807</v>
      </c>
      <c r="C830" s="59" t="s">
        <v>7</v>
      </c>
      <c r="D830" s="61" t="s">
        <v>63</v>
      </c>
      <c r="E830" s="55" t="s">
        <v>501</v>
      </c>
      <c r="F830" s="57" t="s">
        <v>509</v>
      </c>
      <c r="G830" s="88"/>
      <c r="H830" s="88"/>
      <c r="I830" s="92"/>
      <c r="J830" s="88"/>
      <c r="K830" s="88">
        <v>7500</v>
      </c>
      <c r="L830" s="88"/>
      <c r="M830" s="88">
        <f t="shared" si="314"/>
        <v>7500</v>
      </c>
      <c r="N830" s="88"/>
      <c r="O830" s="88">
        <v>7500</v>
      </c>
      <c r="Q830" s="88">
        <v>375</v>
      </c>
      <c r="R830" s="88">
        <f t="shared" si="315"/>
        <v>2812500</v>
      </c>
      <c r="S830" s="88">
        <f t="shared" si="316"/>
        <v>0</v>
      </c>
      <c r="T830" s="88">
        <f t="shared" si="317"/>
        <v>2812500</v>
      </c>
    </row>
    <row r="831" spans="2:21" hidden="1" x14ac:dyDescent="0.25">
      <c r="B831" s="83">
        <v>808</v>
      </c>
      <c r="C831" s="59" t="s">
        <v>7</v>
      </c>
      <c r="D831" s="63" t="s">
        <v>65</v>
      </c>
      <c r="E831" s="55" t="s">
        <v>501</v>
      </c>
      <c r="F831" s="57" t="s">
        <v>509</v>
      </c>
      <c r="G831" s="88"/>
      <c r="H831" s="88"/>
      <c r="I831" s="92"/>
      <c r="J831" s="88"/>
      <c r="K831" s="88"/>
      <c r="L831" s="88"/>
      <c r="M831" s="88">
        <f t="shared" si="314"/>
        <v>0</v>
      </c>
      <c r="N831" s="88"/>
      <c r="O831" s="88">
        <v>7680</v>
      </c>
      <c r="Q831" s="88">
        <v>384</v>
      </c>
      <c r="R831" s="88">
        <f t="shared" si="315"/>
        <v>0</v>
      </c>
      <c r="S831" s="88">
        <f t="shared" si="316"/>
        <v>0</v>
      </c>
      <c r="T831" s="88">
        <f t="shared" si="317"/>
        <v>2949120</v>
      </c>
    </row>
    <row r="832" spans="2:21" hidden="1" x14ac:dyDescent="0.25">
      <c r="B832" s="83">
        <v>809</v>
      </c>
      <c r="C832" s="59" t="s">
        <v>7</v>
      </c>
      <c r="D832" s="63" t="s">
        <v>447</v>
      </c>
      <c r="E832" s="55" t="s">
        <v>501</v>
      </c>
      <c r="F832" s="57" t="s">
        <v>510</v>
      </c>
      <c r="G832" s="88"/>
      <c r="H832" s="88"/>
      <c r="I832" s="92"/>
      <c r="J832" s="88"/>
      <c r="K832" s="88">
        <v>10600</v>
      </c>
      <c r="L832" s="88"/>
      <c r="M832" s="88">
        <f t="shared" si="314"/>
        <v>10600</v>
      </c>
      <c r="N832" s="88"/>
      <c r="O832" s="88">
        <v>0</v>
      </c>
      <c r="Q832" s="88">
        <v>1060</v>
      </c>
      <c r="R832" s="88">
        <f t="shared" si="315"/>
        <v>11236000</v>
      </c>
      <c r="S832" s="88">
        <f t="shared" si="316"/>
        <v>0</v>
      </c>
      <c r="T832" s="88">
        <f t="shared" si="317"/>
        <v>0</v>
      </c>
    </row>
    <row r="833" spans="2:21" x14ac:dyDescent="0.25">
      <c r="B833" s="83">
        <v>810</v>
      </c>
      <c r="C833" s="59" t="s">
        <v>23</v>
      </c>
      <c r="D833" s="61" t="s">
        <v>332</v>
      </c>
      <c r="E833" s="55" t="s">
        <v>501</v>
      </c>
      <c r="F833" s="57" t="s">
        <v>511</v>
      </c>
      <c r="G833" s="88"/>
      <c r="H833" s="88"/>
      <c r="I833" s="92"/>
      <c r="J833" s="88"/>
      <c r="K833" s="88"/>
      <c r="L833" s="88"/>
      <c r="M833" s="88">
        <f t="shared" si="314"/>
        <v>0</v>
      </c>
      <c r="N833" s="88"/>
      <c r="O833" s="88">
        <v>0</v>
      </c>
      <c r="P833" s="41">
        <f t="shared" ref="P833:P836" si="318">M833-N833</f>
        <v>0</v>
      </c>
      <c r="Q833" s="88">
        <v>122</v>
      </c>
      <c r="R833" s="88">
        <f t="shared" si="315"/>
        <v>0</v>
      </c>
      <c r="S833" s="88">
        <f t="shared" si="316"/>
        <v>0</v>
      </c>
      <c r="T833" s="88">
        <f t="shared" si="317"/>
        <v>0</v>
      </c>
      <c r="U833" s="54" t="s">
        <v>744</v>
      </c>
    </row>
    <row r="834" spans="2:21" x14ac:dyDescent="0.25">
      <c r="B834" s="83">
        <v>811</v>
      </c>
      <c r="C834" s="59" t="s">
        <v>23</v>
      </c>
      <c r="D834" s="61" t="s">
        <v>215</v>
      </c>
      <c r="E834" s="55" t="s">
        <v>501</v>
      </c>
      <c r="F834" s="57" t="s">
        <v>512</v>
      </c>
      <c r="G834" s="88"/>
      <c r="H834" s="88"/>
      <c r="I834" s="92"/>
      <c r="J834" s="88"/>
      <c r="K834" s="88">
        <v>4800</v>
      </c>
      <c r="L834" s="88"/>
      <c r="M834" s="88">
        <f t="shared" si="314"/>
        <v>4800</v>
      </c>
      <c r="N834" s="88"/>
      <c r="O834" s="88">
        <v>4800</v>
      </c>
      <c r="P834" s="41">
        <f t="shared" si="318"/>
        <v>4800</v>
      </c>
      <c r="Q834" s="88">
        <v>480</v>
      </c>
      <c r="R834" s="88">
        <f t="shared" si="315"/>
        <v>2304000</v>
      </c>
      <c r="S834" s="88">
        <f t="shared" si="316"/>
        <v>0</v>
      </c>
      <c r="T834" s="88">
        <f t="shared" si="317"/>
        <v>2304000</v>
      </c>
      <c r="U834" s="54" t="s">
        <v>727</v>
      </c>
    </row>
    <row r="835" spans="2:21" x14ac:dyDescent="0.25">
      <c r="B835" s="83">
        <v>812</v>
      </c>
      <c r="C835" s="65" t="s">
        <v>23</v>
      </c>
      <c r="D835" s="73" t="s">
        <v>150</v>
      </c>
      <c r="E835" s="67" t="s">
        <v>501</v>
      </c>
      <c r="F835" s="68" t="s">
        <v>513</v>
      </c>
      <c r="G835" s="89"/>
      <c r="H835" s="89"/>
      <c r="I835" s="93"/>
      <c r="J835" s="89"/>
      <c r="K835" s="89"/>
      <c r="L835" s="89"/>
      <c r="M835" s="89">
        <v>0</v>
      </c>
      <c r="N835" s="89"/>
      <c r="O835" s="89">
        <v>0</v>
      </c>
      <c r="P835" s="41">
        <f t="shared" si="318"/>
        <v>0</v>
      </c>
      <c r="Q835" s="89"/>
      <c r="R835" s="89">
        <f t="shared" si="315"/>
        <v>0</v>
      </c>
      <c r="S835" s="89">
        <f t="shared" si="316"/>
        <v>0</v>
      </c>
      <c r="T835" s="89">
        <f t="shared" si="317"/>
        <v>0</v>
      </c>
    </row>
    <row r="836" spans="2:21" x14ac:dyDescent="0.25">
      <c r="B836" s="83">
        <v>813</v>
      </c>
      <c r="C836" s="65" t="s">
        <v>23</v>
      </c>
      <c r="D836" s="73" t="s">
        <v>189</v>
      </c>
      <c r="E836" s="67" t="s">
        <v>501</v>
      </c>
      <c r="F836" s="68" t="s">
        <v>514</v>
      </c>
      <c r="G836" s="89"/>
      <c r="H836" s="89"/>
      <c r="I836" s="93"/>
      <c r="J836" s="89"/>
      <c r="K836" s="89"/>
      <c r="L836" s="89"/>
      <c r="M836" s="89">
        <v>0</v>
      </c>
      <c r="N836" s="89"/>
      <c r="O836" s="89">
        <v>0</v>
      </c>
      <c r="P836" s="41">
        <f t="shared" si="318"/>
        <v>0</v>
      </c>
      <c r="Q836" s="89"/>
      <c r="R836" s="89">
        <f t="shared" si="315"/>
        <v>0</v>
      </c>
      <c r="S836" s="89">
        <f t="shared" si="316"/>
        <v>0</v>
      </c>
      <c r="T836" s="89">
        <f t="shared" si="317"/>
        <v>0</v>
      </c>
    </row>
    <row r="837" spans="2:21" x14ac:dyDescent="0.25">
      <c r="B837" s="83">
        <v>814</v>
      </c>
      <c r="C837" s="65" t="s">
        <v>69</v>
      </c>
      <c r="D837" s="66" t="s">
        <v>83</v>
      </c>
      <c r="E837" s="67" t="s">
        <v>501</v>
      </c>
      <c r="F837" s="68" t="s">
        <v>514</v>
      </c>
      <c r="G837" s="89"/>
      <c r="H837" s="89"/>
      <c r="I837" s="93"/>
      <c r="J837" s="89"/>
      <c r="K837" s="89"/>
      <c r="L837" s="89"/>
      <c r="M837" s="89">
        <v>0</v>
      </c>
      <c r="N837" s="89"/>
      <c r="O837" s="89">
        <v>0</v>
      </c>
      <c r="Q837" s="89"/>
      <c r="R837" s="89">
        <f t="shared" si="315"/>
        <v>0</v>
      </c>
      <c r="S837" s="89">
        <f t="shared" si="316"/>
        <v>0</v>
      </c>
      <c r="T837" s="89">
        <f t="shared" si="317"/>
        <v>0</v>
      </c>
    </row>
    <row r="838" spans="2:21" hidden="1" x14ac:dyDescent="0.25">
      <c r="B838" s="83">
        <v>815</v>
      </c>
      <c r="C838" s="65" t="s">
        <v>7</v>
      </c>
      <c r="D838" s="73" t="s">
        <v>52</v>
      </c>
      <c r="E838" s="67" t="s">
        <v>501</v>
      </c>
      <c r="F838" s="68" t="s">
        <v>514</v>
      </c>
      <c r="G838" s="89"/>
      <c r="H838" s="89"/>
      <c r="I838" s="93"/>
      <c r="J838" s="89"/>
      <c r="K838" s="89"/>
      <c r="L838" s="89"/>
      <c r="M838" s="89">
        <v>0</v>
      </c>
      <c r="N838" s="89"/>
      <c r="O838" s="89">
        <v>0</v>
      </c>
      <c r="Q838" s="89"/>
      <c r="R838" s="89">
        <f t="shared" si="315"/>
        <v>0</v>
      </c>
      <c r="S838" s="89">
        <f t="shared" si="316"/>
        <v>0</v>
      </c>
      <c r="T838" s="89">
        <f t="shared" si="317"/>
        <v>0</v>
      </c>
    </row>
    <row r="839" spans="2:21" x14ac:dyDescent="0.25">
      <c r="B839" s="83">
        <v>816</v>
      </c>
      <c r="C839" s="110" t="s">
        <v>23</v>
      </c>
      <c r="D839" s="111" t="s">
        <v>87</v>
      </c>
      <c r="E839" s="112" t="s">
        <v>501</v>
      </c>
      <c r="F839" s="113" t="s">
        <v>514</v>
      </c>
      <c r="G839" s="101"/>
      <c r="H839" s="101"/>
      <c r="I839" s="114"/>
      <c r="J839" s="101"/>
      <c r="K839" s="101"/>
      <c r="L839" s="101"/>
      <c r="M839" s="101">
        <f>SUM(K839+L839)</f>
        <v>0</v>
      </c>
      <c r="N839" s="101"/>
      <c r="O839" s="101">
        <v>0</v>
      </c>
      <c r="P839" s="118">
        <f t="shared" ref="P839:P851" si="319">M839-N839</f>
        <v>0</v>
      </c>
      <c r="Q839" s="101">
        <v>243</v>
      </c>
      <c r="R839" s="101">
        <f t="shared" si="315"/>
        <v>0</v>
      </c>
      <c r="S839" s="101">
        <f t="shared" si="316"/>
        <v>0</v>
      </c>
      <c r="T839" s="101">
        <f t="shared" si="317"/>
        <v>0</v>
      </c>
    </row>
    <row r="840" spans="2:21" x14ac:dyDescent="0.25">
      <c r="B840" s="83">
        <v>817</v>
      </c>
      <c r="C840" s="65" t="s">
        <v>23</v>
      </c>
      <c r="D840" s="66" t="s">
        <v>280</v>
      </c>
      <c r="E840" s="67" t="s">
        <v>501</v>
      </c>
      <c r="F840" s="68" t="s">
        <v>515</v>
      </c>
      <c r="G840" s="89"/>
      <c r="H840" s="89"/>
      <c r="I840" s="93"/>
      <c r="J840" s="89"/>
      <c r="K840" s="89"/>
      <c r="L840" s="89"/>
      <c r="M840" s="89">
        <v>0</v>
      </c>
      <c r="N840" s="89"/>
      <c r="O840" s="89">
        <v>0</v>
      </c>
      <c r="P840" s="41">
        <f t="shared" si="319"/>
        <v>0</v>
      </c>
      <c r="Q840" s="89"/>
      <c r="R840" s="89">
        <f t="shared" si="315"/>
        <v>0</v>
      </c>
      <c r="S840" s="89">
        <f t="shared" si="316"/>
        <v>0</v>
      </c>
      <c r="T840" s="89">
        <f t="shared" si="317"/>
        <v>0</v>
      </c>
    </row>
    <row r="841" spans="2:21" x14ac:dyDescent="0.25">
      <c r="B841" s="83">
        <v>818</v>
      </c>
      <c r="C841" s="59" t="s">
        <v>23</v>
      </c>
      <c r="D841" s="63" t="s">
        <v>215</v>
      </c>
      <c r="E841" s="55" t="s">
        <v>501</v>
      </c>
      <c r="F841" s="57" t="s">
        <v>516</v>
      </c>
      <c r="G841" s="88"/>
      <c r="H841" s="88"/>
      <c r="I841" s="92"/>
      <c r="J841" s="88"/>
      <c r="K841" s="88">
        <v>6380</v>
      </c>
      <c r="L841" s="88"/>
      <c r="M841" s="88">
        <f t="shared" ref="M841" si="320">SUM(K841+L841)</f>
        <v>6380</v>
      </c>
      <c r="N841" s="88"/>
      <c r="O841" s="88">
        <v>6380</v>
      </c>
      <c r="P841" s="41">
        <f t="shared" si="319"/>
        <v>6380</v>
      </c>
      <c r="Q841" s="91">
        <v>638</v>
      </c>
      <c r="R841" s="88">
        <f t="shared" si="315"/>
        <v>4070440</v>
      </c>
      <c r="S841" s="88">
        <f t="shared" si="316"/>
        <v>0</v>
      </c>
      <c r="T841" s="88">
        <f t="shared" si="317"/>
        <v>4070440</v>
      </c>
      <c r="U841" s="54" t="s">
        <v>727</v>
      </c>
    </row>
    <row r="842" spans="2:21" x14ac:dyDescent="0.25">
      <c r="B842" s="83">
        <v>819</v>
      </c>
      <c r="C842" s="65" t="s">
        <v>23</v>
      </c>
      <c r="D842" s="66" t="s">
        <v>150</v>
      </c>
      <c r="E842" s="67" t="s">
        <v>501</v>
      </c>
      <c r="F842" s="68" t="s">
        <v>516</v>
      </c>
      <c r="G842" s="89"/>
      <c r="H842" s="89"/>
      <c r="I842" s="93"/>
      <c r="J842" s="89"/>
      <c r="K842" s="89"/>
      <c r="L842" s="89"/>
      <c r="M842" s="89">
        <v>0</v>
      </c>
      <c r="N842" s="89"/>
      <c r="O842" s="89">
        <v>0</v>
      </c>
      <c r="P842" s="41">
        <f t="shared" si="319"/>
        <v>0</v>
      </c>
      <c r="Q842" s="89"/>
      <c r="R842" s="89">
        <f t="shared" si="315"/>
        <v>0</v>
      </c>
      <c r="S842" s="89">
        <f t="shared" si="316"/>
        <v>0</v>
      </c>
      <c r="T842" s="89">
        <f t="shared" si="317"/>
        <v>0</v>
      </c>
    </row>
    <row r="843" spans="2:21" x14ac:dyDescent="0.25">
      <c r="B843" s="83">
        <v>820</v>
      </c>
      <c r="C843" s="59" t="s">
        <v>23</v>
      </c>
      <c r="D843" s="61" t="s">
        <v>244</v>
      </c>
      <c r="E843" s="55" t="s">
        <v>517</v>
      </c>
      <c r="F843" s="57" t="s">
        <v>518</v>
      </c>
      <c r="G843" s="88"/>
      <c r="H843" s="88"/>
      <c r="I843" s="92"/>
      <c r="J843" s="88"/>
      <c r="K843" s="88">
        <f>3550+3550</f>
        <v>7100</v>
      </c>
      <c r="L843" s="88"/>
      <c r="M843" s="88">
        <f t="shared" ref="M843:M855" si="321">SUM(K843+L843)</f>
        <v>7100</v>
      </c>
      <c r="N843" s="88"/>
      <c r="O843" s="88">
        <v>7100</v>
      </c>
      <c r="P843" s="41">
        <f t="shared" si="319"/>
        <v>7100</v>
      </c>
      <c r="Q843" s="88">
        <v>710</v>
      </c>
      <c r="R843" s="88">
        <f t="shared" si="315"/>
        <v>5041000</v>
      </c>
      <c r="S843" s="88">
        <f t="shared" si="316"/>
        <v>0</v>
      </c>
      <c r="T843" s="88">
        <f t="shared" si="317"/>
        <v>5041000</v>
      </c>
      <c r="U843" s="54" t="s">
        <v>727</v>
      </c>
    </row>
    <row r="844" spans="2:21" hidden="1" x14ac:dyDescent="0.25">
      <c r="B844" s="135">
        <v>820</v>
      </c>
      <c r="C844" s="95" t="s">
        <v>7</v>
      </c>
      <c r="D844" s="96" t="s">
        <v>191</v>
      </c>
      <c r="E844" s="97" t="s">
        <v>517</v>
      </c>
      <c r="F844" s="98" t="s">
        <v>518</v>
      </c>
      <c r="G844" s="99"/>
      <c r="H844" s="99"/>
      <c r="I844" s="100"/>
      <c r="J844" s="99"/>
      <c r="K844" s="99">
        <v>12240</v>
      </c>
      <c r="L844" s="99"/>
      <c r="M844" s="99">
        <f t="shared" si="321"/>
        <v>12240</v>
      </c>
      <c r="N844" s="99"/>
      <c r="O844" s="99">
        <v>0</v>
      </c>
      <c r="P844" s="41">
        <f t="shared" si="319"/>
        <v>12240</v>
      </c>
      <c r="Q844" s="99">
        <v>680</v>
      </c>
      <c r="R844" s="99">
        <f t="shared" si="315"/>
        <v>8323200</v>
      </c>
      <c r="S844" s="99">
        <f t="shared" si="316"/>
        <v>0</v>
      </c>
      <c r="T844" s="99">
        <f t="shared" si="317"/>
        <v>0</v>
      </c>
      <c r="U844" s="54" t="s">
        <v>727</v>
      </c>
    </row>
    <row r="845" spans="2:21" x14ac:dyDescent="0.25">
      <c r="B845" s="83">
        <v>821</v>
      </c>
      <c r="C845" s="59" t="s">
        <v>23</v>
      </c>
      <c r="D845" s="61" t="s">
        <v>519</v>
      </c>
      <c r="E845" s="55" t="s">
        <v>517</v>
      </c>
      <c r="F845" s="57" t="s">
        <v>518</v>
      </c>
      <c r="G845" s="88"/>
      <c r="H845" s="88"/>
      <c r="I845" s="92"/>
      <c r="J845" s="88"/>
      <c r="K845" s="88">
        <v>3613</v>
      </c>
      <c r="L845" s="88"/>
      <c r="M845" s="88">
        <f t="shared" si="321"/>
        <v>3613</v>
      </c>
      <c r="N845" s="88"/>
      <c r="O845" s="88">
        <v>722.6</v>
      </c>
      <c r="P845" s="41">
        <f t="shared" si="319"/>
        <v>3613</v>
      </c>
      <c r="Q845" s="88">
        <v>722.6</v>
      </c>
      <c r="R845" s="88">
        <f t="shared" si="315"/>
        <v>2610753.8000000003</v>
      </c>
      <c r="S845" s="88">
        <f t="shared" si="316"/>
        <v>0</v>
      </c>
      <c r="T845" s="88">
        <f t="shared" si="317"/>
        <v>522150.76</v>
      </c>
      <c r="U845" s="54" t="s">
        <v>727</v>
      </c>
    </row>
    <row r="846" spans="2:21" x14ac:dyDescent="0.25">
      <c r="B846" s="83">
        <v>822</v>
      </c>
      <c r="C846" s="59" t="s">
        <v>23</v>
      </c>
      <c r="D846" s="61" t="s">
        <v>74</v>
      </c>
      <c r="E846" s="55" t="s">
        <v>517</v>
      </c>
      <c r="F846" s="57" t="s">
        <v>518</v>
      </c>
      <c r="G846" s="88"/>
      <c r="H846" s="88"/>
      <c r="I846" s="92"/>
      <c r="J846" s="88"/>
      <c r="K846" s="88"/>
      <c r="L846" s="88"/>
      <c r="M846" s="88">
        <f t="shared" si="321"/>
        <v>0</v>
      </c>
      <c r="N846" s="88"/>
      <c r="O846" s="88">
        <v>4015</v>
      </c>
      <c r="P846" s="41">
        <f t="shared" si="319"/>
        <v>0</v>
      </c>
      <c r="Q846" s="88">
        <v>803</v>
      </c>
      <c r="R846" s="88">
        <f t="shared" si="315"/>
        <v>0</v>
      </c>
      <c r="S846" s="88">
        <f t="shared" si="316"/>
        <v>0</v>
      </c>
      <c r="T846" s="88">
        <f t="shared" si="317"/>
        <v>3224045</v>
      </c>
      <c r="U846" s="54" t="s">
        <v>727</v>
      </c>
    </row>
    <row r="847" spans="2:21" x14ac:dyDescent="0.25">
      <c r="B847" s="83">
        <v>823</v>
      </c>
      <c r="C847" s="59" t="s">
        <v>23</v>
      </c>
      <c r="D847" s="61" t="s">
        <v>244</v>
      </c>
      <c r="E847" s="55" t="s">
        <v>517</v>
      </c>
      <c r="F847" s="57" t="s">
        <v>520</v>
      </c>
      <c r="G847" s="88"/>
      <c r="H847" s="88"/>
      <c r="I847" s="92"/>
      <c r="J847" s="88"/>
      <c r="K847" s="88">
        <f>4400+4400</f>
        <v>8800</v>
      </c>
      <c r="L847" s="88"/>
      <c r="M847" s="88">
        <f t="shared" si="321"/>
        <v>8800</v>
      </c>
      <c r="N847" s="88"/>
      <c r="O847" s="88">
        <v>17600</v>
      </c>
      <c r="P847" s="41">
        <f t="shared" si="319"/>
        <v>8800</v>
      </c>
      <c r="Q847" s="88">
        <v>880</v>
      </c>
      <c r="R847" s="88">
        <f t="shared" si="315"/>
        <v>7744000</v>
      </c>
      <c r="S847" s="88">
        <f t="shared" si="316"/>
        <v>0</v>
      </c>
      <c r="T847" s="88">
        <f t="shared" si="317"/>
        <v>15488000</v>
      </c>
      <c r="U847" s="54" t="s">
        <v>727</v>
      </c>
    </row>
    <row r="848" spans="2:21" x14ac:dyDescent="0.25">
      <c r="B848" s="83">
        <v>824</v>
      </c>
      <c r="C848" s="59" t="s">
        <v>23</v>
      </c>
      <c r="D848" s="61" t="s">
        <v>519</v>
      </c>
      <c r="E848" s="55" t="s">
        <v>517</v>
      </c>
      <c r="F848" s="57" t="s">
        <v>520</v>
      </c>
      <c r="G848" s="88"/>
      <c r="H848" s="88"/>
      <c r="I848" s="92"/>
      <c r="J848" s="88"/>
      <c r="K848" s="88"/>
      <c r="L848" s="88"/>
      <c r="M848" s="88">
        <f t="shared" si="321"/>
        <v>0</v>
      </c>
      <c r="N848" s="88"/>
      <c r="O848" s="88">
        <v>0</v>
      </c>
      <c r="P848" s="41">
        <f t="shared" si="319"/>
        <v>0</v>
      </c>
      <c r="Q848" s="88">
        <v>1350</v>
      </c>
      <c r="R848" s="88">
        <f t="shared" si="315"/>
        <v>0</v>
      </c>
      <c r="S848" s="88">
        <f t="shared" si="316"/>
        <v>0</v>
      </c>
      <c r="T848" s="88">
        <f t="shared" si="317"/>
        <v>0</v>
      </c>
      <c r="U848" s="54" t="s">
        <v>727</v>
      </c>
    </row>
    <row r="849" spans="2:21" x14ac:dyDescent="0.25">
      <c r="B849" s="83">
        <v>825</v>
      </c>
      <c r="C849" s="59" t="s">
        <v>23</v>
      </c>
      <c r="D849" s="61" t="s">
        <v>74</v>
      </c>
      <c r="E849" s="55" t="s">
        <v>517</v>
      </c>
      <c r="F849" s="57" t="s">
        <v>520</v>
      </c>
      <c r="G849" s="88"/>
      <c r="H849" s="88"/>
      <c r="I849" s="92"/>
      <c r="J849" s="88"/>
      <c r="K849" s="88">
        <f>1760+2640+4400</f>
        <v>8800</v>
      </c>
      <c r="L849" s="88"/>
      <c r="M849" s="88">
        <f t="shared" si="321"/>
        <v>8800</v>
      </c>
      <c r="N849" s="88"/>
      <c r="O849" s="88">
        <v>4400</v>
      </c>
      <c r="P849" s="41">
        <f t="shared" si="319"/>
        <v>8800</v>
      </c>
      <c r="Q849" s="88">
        <v>880</v>
      </c>
      <c r="R849" s="88">
        <f t="shared" si="315"/>
        <v>7744000</v>
      </c>
      <c r="S849" s="88">
        <f t="shared" si="316"/>
        <v>0</v>
      </c>
      <c r="T849" s="88">
        <f t="shared" si="317"/>
        <v>3872000</v>
      </c>
      <c r="U849" s="54" t="s">
        <v>727</v>
      </c>
    </row>
    <row r="850" spans="2:21" x14ac:dyDescent="0.25">
      <c r="B850" s="83">
        <v>826</v>
      </c>
      <c r="C850" s="59" t="s">
        <v>23</v>
      </c>
      <c r="D850" s="61" t="s">
        <v>519</v>
      </c>
      <c r="E850" s="55" t="s">
        <v>517</v>
      </c>
      <c r="F850" s="57" t="s">
        <v>521</v>
      </c>
      <c r="G850" s="88"/>
      <c r="H850" s="88"/>
      <c r="I850" s="92"/>
      <c r="J850" s="88"/>
      <c r="K850" s="88">
        <v>3128</v>
      </c>
      <c r="L850" s="88"/>
      <c r="M850" s="88">
        <f t="shared" si="321"/>
        <v>3128</v>
      </c>
      <c r="N850" s="88"/>
      <c r="O850" s="88">
        <v>3128</v>
      </c>
      <c r="P850" s="41">
        <f t="shared" si="319"/>
        <v>3128</v>
      </c>
      <c r="Q850" s="88">
        <v>625.6</v>
      </c>
      <c r="R850" s="88">
        <f t="shared" si="315"/>
        <v>1956876.8</v>
      </c>
      <c r="S850" s="88">
        <f t="shared" si="316"/>
        <v>0</v>
      </c>
      <c r="T850" s="88">
        <f t="shared" si="317"/>
        <v>1956876.8</v>
      </c>
      <c r="U850" s="54" t="s">
        <v>727</v>
      </c>
    </row>
    <row r="851" spans="2:21" x14ac:dyDescent="0.25">
      <c r="B851" s="83">
        <v>827</v>
      </c>
      <c r="C851" s="59" t="s">
        <v>23</v>
      </c>
      <c r="D851" s="61" t="s">
        <v>519</v>
      </c>
      <c r="E851" s="55" t="s">
        <v>517</v>
      </c>
      <c r="F851" s="57" t="s">
        <v>522</v>
      </c>
      <c r="G851" s="88"/>
      <c r="H851" s="88"/>
      <c r="I851" s="92"/>
      <c r="J851" s="88"/>
      <c r="K851" s="88"/>
      <c r="L851" s="88"/>
      <c r="M851" s="88">
        <f t="shared" si="321"/>
        <v>0</v>
      </c>
      <c r="N851" s="88"/>
      <c r="O851" s="88">
        <v>1860</v>
      </c>
      <c r="P851" s="41">
        <f t="shared" si="319"/>
        <v>0</v>
      </c>
      <c r="Q851" s="88">
        <v>372</v>
      </c>
      <c r="R851" s="88">
        <f t="shared" si="315"/>
        <v>0</v>
      </c>
      <c r="S851" s="88">
        <f t="shared" si="316"/>
        <v>0</v>
      </c>
      <c r="T851" s="88">
        <f t="shared" si="317"/>
        <v>691920</v>
      </c>
      <c r="U851" s="54" t="s">
        <v>727</v>
      </c>
    </row>
    <row r="852" spans="2:21" hidden="1" x14ac:dyDescent="0.25">
      <c r="B852" s="83">
        <v>828</v>
      </c>
      <c r="C852" s="59" t="s">
        <v>7</v>
      </c>
      <c r="D852" s="61" t="s">
        <v>191</v>
      </c>
      <c r="E852" s="55" t="s">
        <v>517</v>
      </c>
      <c r="F852" s="57" t="s">
        <v>522</v>
      </c>
      <c r="G852" s="88"/>
      <c r="H852" s="88"/>
      <c r="I852" s="92"/>
      <c r="J852" s="88"/>
      <c r="K852" s="88">
        <v>13250</v>
      </c>
      <c r="L852" s="88"/>
      <c r="M852" s="88">
        <f t="shared" si="321"/>
        <v>13250</v>
      </c>
      <c r="N852" s="88"/>
      <c r="O852" s="88">
        <v>13250</v>
      </c>
      <c r="Q852" s="88">
        <v>265</v>
      </c>
      <c r="R852" s="88">
        <f t="shared" si="315"/>
        <v>3511250</v>
      </c>
      <c r="S852" s="88">
        <f t="shared" si="316"/>
        <v>0</v>
      </c>
      <c r="T852" s="88">
        <f t="shared" si="317"/>
        <v>3511250</v>
      </c>
    </row>
    <row r="853" spans="2:21" hidden="1" x14ac:dyDescent="0.25">
      <c r="B853" s="83">
        <v>829</v>
      </c>
      <c r="C853" s="59" t="s">
        <v>7</v>
      </c>
      <c r="D853" s="61" t="s">
        <v>447</v>
      </c>
      <c r="E853" s="55" t="s">
        <v>517</v>
      </c>
      <c r="F853" s="57" t="s">
        <v>522</v>
      </c>
      <c r="G853" s="88"/>
      <c r="H853" s="88"/>
      <c r="I853" s="92"/>
      <c r="J853" s="88"/>
      <c r="K853" s="88">
        <v>6625</v>
      </c>
      <c r="L853" s="88"/>
      <c r="M853" s="88">
        <f t="shared" si="321"/>
        <v>6625</v>
      </c>
      <c r="N853" s="88"/>
      <c r="O853" s="88">
        <v>0</v>
      </c>
      <c r="Q853" s="88">
        <v>265</v>
      </c>
      <c r="R853" s="88">
        <f t="shared" si="315"/>
        <v>1755625</v>
      </c>
      <c r="S853" s="88">
        <f t="shared" si="316"/>
        <v>0</v>
      </c>
      <c r="T853" s="88">
        <f t="shared" si="317"/>
        <v>0</v>
      </c>
    </row>
    <row r="854" spans="2:21" x14ac:dyDescent="0.25">
      <c r="B854" s="83">
        <v>830</v>
      </c>
      <c r="C854" s="59" t="s">
        <v>23</v>
      </c>
      <c r="D854" s="61" t="s">
        <v>519</v>
      </c>
      <c r="E854" s="55" t="s">
        <v>517</v>
      </c>
      <c r="F854" s="57" t="s">
        <v>523</v>
      </c>
      <c r="G854" s="88"/>
      <c r="H854" s="88"/>
      <c r="I854" s="92"/>
      <c r="J854" s="88"/>
      <c r="K854" s="88">
        <v>2315</v>
      </c>
      <c r="L854" s="88"/>
      <c r="M854" s="88">
        <f t="shared" si="321"/>
        <v>2315</v>
      </c>
      <c r="N854" s="88"/>
      <c r="O854" s="88">
        <v>0</v>
      </c>
      <c r="P854" s="41">
        <f>M854-N854</f>
        <v>2315</v>
      </c>
      <c r="Q854" s="88">
        <v>463</v>
      </c>
      <c r="R854" s="88">
        <f t="shared" si="315"/>
        <v>1071845</v>
      </c>
      <c r="S854" s="88">
        <f t="shared" si="316"/>
        <v>0</v>
      </c>
      <c r="T854" s="88">
        <f t="shared" si="317"/>
        <v>0</v>
      </c>
      <c r="U854" s="54" t="s">
        <v>727</v>
      </c>
    </row>
    <row r="855" spans="2:21" hidden="1" x14ac:dyDescent="0.25">
      <c r="B855" s="83">
        <v>831</v>
      </c>
      <c r="C855" s="59" t="s">
        <v>7</v>
      </c>
      <c r="D855" s="63" t="s">
        <v>183</v>
      </c>
      <c r="E855" s="55" t="s">
        <v>501</v>
      </c>
      <c r="F855" s="57" t="s">
        <v>524</v>
      </c>
      <c r="G855" s="88"/>
      <c r="H855" s="88"/>
      <c r="I855" s="92"/>
      <c r="J855" s="88"/>
      <c r="K855" s="88">
        <v>24000</v>
      </c>
      <c r="L855" s="88"/>
      <c r="M855" s="88">
        <f t="shared" si="321"/>
        <v>24000</v>
      </c>
      <c r="N855" s="88"/>
      <c r="O855" s="88">
        <v>16000</v>
      </c>
      <c r="Q855" s="88">
        <v>400</v>
      </c>
      <c r="R855" s="88">
        <f t="shared" si="315"/>
        <v>9600000</v>
      </c>
      <c r="S855" s="88">
        <f t="shared" si="316"/>
        <v>0</v>
      </c>
      <c r="T855" s="88">
        <f t="shared" si="317"/>
        <v>6400000</v>
      </c>
    </row>
    <row r="856" spans="2:21" x14ac:dyDescent="0.25">
      <c r="B856" s="83">
        <v>832</v>
      </c>
      <c r="C856" s="65" t="s">
        <v>23</v>
      </c>
      <c r="D856" s="66" t="s">
        <v>203</v>
      </c>
      <c r="E856" s="67" t="s">
        <v>501</v>
      </c>
      <c r="F856" s="68" t="s">
        <v>525</v>
      </c>
      <c r="G856" s="89"/>
      <c r="H856" s="89"/>
      <c r="I856" s="93"/>
      <c r="J856" s="89"/>
      <c r="K856" s="89"/>
      <c r="L856" s="89"/>
      <c r="M856" s="89">
        <v>0</v>
      </c>
      <c r="N856" s="89"/>
      <c r="O856" s="89">
        <v>0</v>
      </c>
      <c r="P856" s="41">
        <f>M856-N856</f>
        <v>0</v>
      </c>
      <c r="Q856" s="89"/>
      <c r="R856" s="89">
        <f t="shared" si="315"/>
        <v>0</v>
      </c>
      <c r="S856" s="89">
        <f t="shared" si="316"/>
        <v>0</v>
      </c>
      <c r="T856" s="89">
        <f t="shared" si="317"/>
        <v>0</v>
      </c>
    </row>
    <row r="857" spans="2:21" hidden="1" x14ac:dyDescent="0.25">
      <c r="B857" s="83">
        <v>833</v>
      </c>
      <c r="C857" s="65" t="s">
        <v>7</v>
      </c>
      <c r="D857" s="66" t="s">
        <v>35</v>
      </c>
      <c r="E857" s="67" t="s">
        <v>501</v>
      </c>
      <c r="F857" s="68" t="s">
        <v>525</v>
      </c>
      <c r="G857" s="89"/>
      <c r="H857" s="89"/>
      <c r="I857" s="93"/>
      <c r="J857" s="89"/>
      <c r="K857" s="89"/>
      <c r="L857" s="89"/>
      <c r="M857" s="89">
        <v>0</v>
      </c>
      <c r="N857" s="89"/>
      <c r="O857" s="89">
        <v>0</v>
      </c>
      <c r="Q857" s="89"/>
      <c r="R857" s="89">
        <f t="shared" si="315"/>
        <v>0</v>
      </c>
      <c r="S857" s="89">
        <f t="shared" si="316"/>
        <v>0</v>
      </c>
      <c r="T857" s="89">
        <f t="shared" si="317"/>
        <v>0</v>
      </c>
    </row>
    <row r="858" spans="2:21" hidden="1" x14ac:dyDescent="0.25">
      <c r="B858" s="83">
        <v>834</v>
      </c>
      <c r="C858" s="59" t="s">
        <v>7</v>
      </c>
      <c r="D858" s="61" t="s">
        <v>526</v>
      </c>
      <c r="E858" s="55" t="s">
        <v>501</v>
      </c>
      <c r="F858" s="57" t="s">
        <v>525</v>
      </c>
      <c r="G858" s="88"/>
      <c r="H858" s="88"/>
      <c r="I858" s="92"/>
      <c r="J858" s="88"/>
      <c r="K858" s="88"/>
      <c r="L858" s="88"/>
      <c r="M858" s="88">
        <f t="shared" ref="M858:M875" si="322">SUM(K858+L858)</f>
        <v>0</v>
      </c>
      <c r="N858" s="88"/>
      <c r="O858" s="88">
        <v>0</v>
      </c>
      <c r="Q858" s="88">
        <v>760</v>
      </c>
      <c r="R858" s="88">
        <f t="shared" si="315"/>
        <v>0</v>
      </c>
      <c r="S858" s="88">
        <f t="shared" si="316"/>
        <v>0</v>
      </c>
      <c r="T858" s="88">
        <f t="shared" si="317"/>
        <v>0</v>
      </c>
    </row>
    <row r="859" spans="2:21" x14ac:dyDescent="0.25">
      <c r="B859" s="83">
        <v>835</v>
      </c>
      <c r="C859" s="59" t="s">
        <v>23</v>
      </c>
      <c r="D859" s="61" t="s">
        <v>244</v>
      </c>
      <c r="E859" s="55" t="s">
        <v>527</v>
      </c>
      <c r="F859" s="57" t="s">
        <v>528</v>
      </c>
      <c r="G859" s="88"/>
      <c r="H859" s="88"/>
      <c r="I859" s="92"/>
      <c r="J859" s="88"/>
      <c r="K859" s="88">
        <v>2500</v>
      </c>
      <c r="L859" s="88"/>
      <c r="M859" s="88">
        <f t="shared" si="322"/>
        <v>2500</v>
      </c>
      <c r="N859" s="88"/>
      <c r="O859" s="88">
        <v>2500</v>
      </c>
      <c r="P859" s="41">
        <f t="shared" ref="P859:P863" si="323">M859-N859</f>
        <v>2500</v>
      </c>
      <c r="Q859" s="88">
        <v>500</v>
      </c>
      <c r="R859" s="88">
        <f t="shared" si="315"/>
        <v>1250000</v>
      </c>
      <c r="S859" s="88">
        <f t="shared" si="316"/>
        <v>0</v>
      </c>
      <c r="T859" s="88">
        <f t="shared" si="317"/>
        <v>1250000</v>
      </c>
      <c r="U859" s="54" t="s">
        <v>752</v>
      </c>
    </row>
    <row r="860" spans="2:21" x14ac:dyDescent="0.25">
      <c r="B860" s="83">
        <v>836</v>
      </c>
      <c r="C860" s="59" t="s">
        <v>23</v>
      </c>
      <c r="D860" s="61" t="s">
        <v>74</v>
      </c>
      <c r="E860" s="55" t="s">
        <v>517</v>
      </c>
      <c r="F860" s="57" t="s">
        <v>529</v>
      </c>
      <c r="G860" s="88"/>
      <c r="H860" s="88"/>
      <c r="I860" s="92"/>
      <c r="J860" s="88"/>
      <c r="K860" s="88">
        <f>2550+2550</f>
        <v>5100</v>
      </c>
      <c r="L860" s="88"/>
      <c r="M860" s="88">
        <f t="shared" si="322"/>
        <v>5100</v>
      </c>
      <c r="N860" s="88"/>
      <c r="O860" s="88">
        <v>2550</v>
      </c>
      <c r="P860" s="41">
        <f t="shared" si="323"/>
        <v>5100</v>
      </c>
      <c r="Q860" s="88">
        <v>510</v>
      </c>
      <c r="R860" s="88">
        <f t="shared" si="315"/>
        <v>2601000</v>
      </c>
      <c r="S860" s="88">
        <f t="shared" si="316"/>
        <v>0</v>
      </c>
      <c r="T860" s="88">
        <f t="shared" si="317"/>
        <v>1300500</v>
      </c>
      <c r="U860" s="54" t="s">
        <v>727</v>
      </c>
    </row>
    <row r="861" spans="2:21" x14ac:dyDescent="0.25">
      <c r="B861" s="83">
        <v>837</v>
      </c>
      <c r="C861" s="59" t="s">
        <v>23</v>
      </c>
      <c r="D861" s="61" t="s">
        <v>74</v>
      </c>
      <c r="E861" s="55" t="s">
        <v>517</v>
      </c>
      <c r="F861" s="57" t="s">
        <v>530</v>
      </c>
      <c r="G861" s="88"/>
      <c r="H861" s="88"/>
      <c r="I861" s="92"/>
      <c r="J861" s="88"/>
      <c r="K861" s="88">
        <f>2710+5420</f>
        <v>8130</v>
      </c>
      <c r="L861" s="88">
        <v>2710</v>
      </c>
      <c r="M861" s="88">
        <f t="shared" si="322"/>
        <v>10840</v>
      </c>
      <c r="N861" s="88"/>
      <c r="O861" s="88">
        <v>2710</v>
      </c>
      <c r="P861" s="41">
        <f t="shared" si="323"/>
        <v>10840</v>
      </c>
      <c r="Q861" s="88">
        <v>542</v>
      </c>
      <c r="R861" s="88">
        <f t="shared" si="315"/>
        <v>5875280</v>
      </c>
      <c r="S861" s="88">
        <f t="shared" si="316"/>
        <v>0</v>
      </c>
      <c r="T861" s="88">
        <f t="shared" si="317"/>
        <v>1468820</v>
      </c>
      <c r="U861" s="54" t="s">
        <v>727</v>
      </c>
    </row>
    <row r="862" spans="2:21" x14ac:dyDescent="0.25">
      <c r="B862" s="83">
        <v>838</v>
      </c>
      <c r="C862" s="59" t="s">
        <v>23</v>
      </c>
      <c r="D862" s="61" t="s">
        <v>74</v>
      </c>
      <c r="E862" s="55" t="s">
        <v>517</v>
      </c>
      <c r="F862" s="57" t="s">
        <v>531</v>
      </c>
      <c r="G862" s="88"/>
      <c r="H862" s="88"/>
      <c r="I862" s="92"/>
      <c r="J862" s="88"/>
      <c r="K862" s="88">
        <v>2710</v>
      </c>
      <c r="L862" s="88"/>
      <c r="M862" s="88">
        <f t="shared" si="322"/>
        <v>2710</v>
      </c>
      <c r="N862" s="88"/>
      <c r="O862" s="88">
        <v>2710</v>
      </c>
      <c r="P862" s="41">
        <f t="shared" si="323"/>
        <v>2710</v>
      </c>
      <c r="Q862" s="88">
        <v>542</v>
      </c>
      <c r="R862" s="88">
        <f t="shared" si="315"/>
        <v>1468820</v>
      </c>
      <c r="S862" s="88">
        <f t="shared" si="316"/>
        <v>0</v>
      </c>
      <c r="T862" s="88">
        <f t="shared" si="317"/>
        <v>1468820</v>
      </c>
      <c r="U862" s="54" t="s">
        <v>727</v>
      </c>
    </row>
    <row r="863" spans="2:21" x14ac:dyDescent="0.25">
      <c r="B863" s="83">
        <v>839</v>
      </c>
      <c r="C863" s="59" t="s">
        <v>23</v>
      </c>
      <c r="D863" s="61" t="s">
        <v>519</v>
      </c>
      <c r="E863" s="55" t="s">
        <v>527</v>
      </c>
      <c r="F863" s="57" t="s">
        <v>528</v>
      </c>
      <c r="G863" s="88"/>
      <c r="H863" s="88"/>
      <c r="I863" s="92"/>
      <c r="J863" s="88"/>
      <c r="K863" s="88">
        <v>4500</v>
      </c>
      <c r="L863" s="88"/>
      <c r="M863" s="88">
        <f t="shared" si="322"/>
        <v>4500</v>
      </c>
      <c r="N863" s="88"/>
      <c r="O863" s="88">
        <v>1500</v>
      </c>
      <c r="P863" s="41">
        <f t="shared" si="323"/>
        <v>4500</v>
      </c>
      <c r="Q863" s="88">
        <v>300</v>
      </c>
      <c r="R863" s="88">
        <f t="shared" si="315"/>
        <v>1350000</v>
      </c>
      <c r="S863" s="88">
        <f t="shared" si="316"/>
        <v>0</v>
      </c>
      <c r="T863" s="88">
        <f t="shared" si="317"/>
        <v>450000</v>
      </c>
      <c r="U863" s="54" t="s">
        <v>727</v>
      </c>
    </row>
    <row r="864" spans="2:21" hidden="1" x14ac:dyDescent="0.25">
      <c r="B864" s="83">
        <v>840</v>
      </c>
      <c r="C864" s="59" t="s">
        <v>7</v>
      </c>
      <c r="D864" s="61" t="s">
        <v>191</v>
      </c>
      <c r="E864" s="55" t="s">
        <v>527</v>
      </c>
      <c r="F864" s="57" t="s">
        <v>528</v>
      </c>
      <c r="G864" s="88"/>
      <c r="H864" s="88"/>
      <c r="I864" s="92"/>
      <c r="J864" s="88"/>
      <c r="K864" s="88">
        <v>33605</v>
      </c>
      <c r="L864" s="88"/>
      <c r="M864" s="88">
        <f t="shared" si="322"/>
        <v>33605</v>
      </c>
      <c r="N864" s="88"/>
      <c r="O864" s="88">
        <v>19080</v>
      </c>
      <c r="Q864" s="88">
        <v>477</v>
      </c>
      <c r="R864" s="88">
        <f t="shared" si="315"/>
        <v>16029585</v>
      </c>
      <c r="S864" s="88">
        <f t="shared" si="316"/>
        <v>0</v>
      </c>
      <c r="T864" s="88">
        <f t="shared" si="317"/>
        <v>9101160</v>
      </c>
    </row>
    <row r="865" spans="2:21" hidden="1" x14ac:dyDescent="0.25">
      <c r="B865" s="83">
        <v>841</v>
      </c>
      <c r="C865" s="59" t="s">
        <v>7</v>
      </c>
      <c r="D865" s="61" t="s">
        <v>447</v>
      </c>
      <c r="E865" s="55" t="s">
        <v>527</v>
      </c>
      <c r="F865" s="57" t="s">
        <v>528</v>
      </c>
      <c r="G865" s="88"/>
      <c r="H865" s="88"/>
      <c r="I865" s="92"/>
      <c r="J865" s="88"/>
      <c r="K865" s="88">
        <v>2250</v>
      </c>
      <c r="L865" s="88"/>
      <c r="M865" s="88">
        <f t="shared" si="322"/>
        <v>2250</v>
      </c>
      <c r="N865" s="88"/>
      <c r="O865" s="88">
        <v>0</v>
      </c>
      <c r="Q865" s="88">
        <v>450</v>
      </c>
      <c r="R865" s="88">
        <f t="shared" si="315"/>
        <v>1012500</v>
      </c>
      <c r="S865" s="88">
        <f t="shared" si="316"/>
        <v>0</v>
      </c>
      <c r="T865" s="88">
        <f t="shared" si="317"/>
        <v>0</v>
      </c>
    </row>
    <row r="866" spans="2:21" x14ac:dyDescent="0.25">
      <c r="B866" s="83">
        <v>842</v>
      </c>
      <c r="C866" s="59" t="s">
        <v>23</v>
      </c>
      <c r="D866" s="61" t="s">
        <v>74</v>
      </c>
      <c r="E866" s="55" t="s">
        <v>527</v>
      </c>
      <c r="F866" s="57" t="s">
        <v>528</v>
      </c>
      <c r="G866" s="88"/>
      <c r="H866" s="88"/>
      <c r="I866" s="92"/>
      <c r="J866" s="88"/>
      <c r="K866" s="88">
        <v>11125</v>
      </c>
      <c r="L866" s="88"/>
      <c r="M866" s="88">
        <f t="shared" si="322"/>
        <v>11125</v>
      </c>
      <c r="N866" s="88"/>
      <c r="O866" s="88">
        <v>11125</v>
      </c>
      <c r="P866" s="41">
        <f t="shared" ref="P866:P867" si="324">M866-N866</f>
        <v>11125</v>
      </c>
      <c r="Q866" s="88">
        <v>445</v>
      </c>
      <c r="R866" s="88">
        <f t="shared" si="315"/>
        <v>4950625</v>
      </c>
      <c r="S866" s="88">
        <f t="shared" si="316"/>
        <v>0</v>
      </c>
      <c r="T866" s="88">
        <f t="shared" si="317"/>
        <v>4950625</v>
      </c>
      <c r="U866" s="54" t="s">
        <v>727</v>
      </c>
    </row>
    <row r="867" spans="2:21" x14ac:dyDescent="0.25">
      <c r="B867" s="83">
        <v>843</v>
      </c>
      <c r="C867" s="110" t="s">
        <v>23</v>
      </c>
      <c r="D867" s="111" t="s">
        <v>224</v>
      </c>
      <c r="E867" s="112" t="s">
        <v>527</v>
      </c>
      <c r="F867" s="113" t="s">
        <v>532</v>
      </c>
      <c r="G867" s="101"/>
      <c r="H867" s="101"/>
      <c r="I867" s="114"/>
      <c r="J867" s="101"/>
      <c r="K867" s="101"/>
      <c r="L867" s="101"/>
      <c r="M867" s="101">
        <f>SUM(K867+L867)</f>
        <v>0</v>
      </c>
      <c r="N867" s="101"/>
      <c r="O867" s="101">
        <v>1625</v>
      </c>
      <c r="P867" s="118">
        <f t="shared" si="324"/>
        <v>0</v>
      </c>
      <c r="Q867" s="101">
        <v>325</v>
      </c>
      <c r="R867" s="101">
        <f t="shared" si="315"/>
        <v>0</v>
      </c>
      <c r="S867" s="101">
        <f t="shared" si="316"/>
        <v>0</v>
      </c>
      <c r="T867" s="101">
        <f t="shared" si="317"/>
        <v>528125</v>
      </c>
      <c r="U867" s="54" t="s">
        <v>727</v>
      </c>
    </row>
    <row r="868" spans="2:21" hidden="1" x14ac:dyDescent="0.25">
      <c r="B868" s="83">
        <v>844</v>
      </c>
      <c r="C868" s="59" t="s">
        <v>7</v>
      </c>
      <c r="D868" s="61" t="s">
        <v>278</v>
      </c>
      <c r="E868" s="55" t="s">
        <v>527</v>
      </c>
      <c r="F868" s="57" t="s">
        <v>533</v>
      </c>
      <c r="G868" s="88"/>
      <c r="H868" s="88"/>
      <c r="I868" s="92"/>
      <c r="J868" s="88"/>
      <c r="K868" s="88"/>
      <c r="L868" s="88"/>
      <c r="M868" s="88">
        <f t="shared" si="322"/>
        <v>0</v>
      </c>
      <c r="N868" s="88"/>
      <c r="O868" s="88">
        <v>0</v>
      </c>
      <c r="Q868" s="88">
        <v>295</v>
      </c>
      <c r="R868" s="88">
        <f t="shared" si="315"/>
        <v>0</v>
      </c>
      <c r="S868" s="88">
        <f t="shared" si="316"/>
        <v>0</v>
      </c>
      <c r="T868" s="88">
        <f t="shared" si="317"/>
        <v>0</v>
      </c>
    </row>
    <row r="869" spans="2:21" hidden="1" x14ac:dyDescent="0.25">
      <c r="B869" s="83">
        <v>845</v>
      </c>
      <c r="C869" s="59" t="s">
        <v>7</v>
      </c>
      <c r="D869" s="61" t="s">
        <v>278</v>
      </c>
      <c r="E869" s="55" t="s">
        <v>527</v>
      </c>
      <c r="F869" s="57" t="s">
        <v>534</v>
      </c>
      <c r="G869" s="88"/>
      <c r="H869" s="88"/>
      <c r="I869" s="92"/>
      <c r="J869" s="88"/>
      <c r="K869" s="88">
        <v>2025</v>
      </c>
      <c r="L869" s="88"/>
      <c r="M869" s="88">
        <f t="shared" si="322"/>
        <v>2025</v>
      </c>
      <c r="N869" s="88"/>
      <c r="O869" s="88">
        <v>0</v>
      </c>
      <c r="Q869" s="88">
        <v>405</v>
      </c>
      <c r="R869" s="88">
        <f t="shared" si="315"/>
        <v>820125</v>
      </c>
      <c r="S869" s="88">
        <f t="shared" si="316"/>
        <v>0</v>
      </c>
      <c r="T869" s="88">
        <f t="shared" si="317"/>
        <v>0</v>
      </c>
    </row>
    <row r="870" spans="2:21" hidden="1" x14ac:dyDescent="0.25">
      <c r="B870" s="135">
        <v>845</v>
      </c>
      <c r="C870" s="95" t="s">
        <v>7</v>
      </c>
      <c r="D870" s="96" t="s">
        <v>191</v>
      </c>
      <c r="E870" s="97" t="s">
        <v>527</v>
      </c>
      <c r="F870" s="98" t="s">
        <v>763</v>
      </c>
      <c r="G870" s="99"/>
      <c r="H870" s="99"/>
      <c r="I870" s="100"/>
      <c r="J870" s="99"/>
      <c r="K870" s="99">
        <v>1450</v>
      </c>
      <c r="L870" s="99"/>
      <c r="M870" s="99">
        <f t="shared" si="322"/>
        <v>1450</v>
      </c>
      <c r="N870" s="99"/>
      <c r="O870" s="99">
        <v>0</v>
      </c>
      <c r="Q870" s="99">
        <v>1450</v>
      </c>
      <c r="R870" s="99">
        <f t="shared" si="315"/>
        <v>2102500</v>
      </c>
      <c r="S870" s="99">
        <f t="shared" si="316"/>
        <v>0</v>
      </c>
      <c r="T870" s="99">
        <f t="shared" si="317"/>
        <v>0</v>
      </c>
    </row>
    <row r="871" spans="2:21" hidden="1" x14ac:dyDescent="0.25">
      <c r="B871" s="83">
        <v>846</v>
      </c>
      <c r="C871" s="59" t="s">
        <v>7</v>
      </c>
      <c r="D871" s="63" t="s">
        <v>126</v>
      </c>
      <c r="E871" s="55" t="s">
        <v>501</v>
      </c>
      <c r="F871" s="57" t="s">
        <v>535</v>
      </c>
      <c r="G871" s="88"/>
      <c r="H871" s="88"/>
      <c r="I871" s="92"/>
      <c r="J871" s="88"/>
      <c r="K871" s="88"/>
      <c r="L871" s="88"/>
      <c r="M871" s="88">
        <f t="shared" si="322"/>
        <v>0</v>
      </c>
      <c r="N871" s="88"/>
      <c r="O871" s="88">
        <v>0</v>
      </c>
      <c r="Q871" s="88">
        <v>174</v>
      </c>
      <c r="R871" s="88">
        <f t="shared" si="315"/>
        <v>0</v>
      </c>
      <c r="S871" s="88">
        <f t="shared" si="316"/>
        <v>0</v>
      </c>
      <c r="T871" s="88">
        <f t="shared" si="317"/>
        <v>0</v>
      </c>
    </row>
    <row r="872" spans="2:21" x14ac:dyDescent="0.25">
      <c r="B872" s="83">
        <v>847</v>
      </c>
      <c r="C872" s="59" t="s">
        <v>23</v>
      </c>
      <c r="D872" s="63" t="s">
        <v>253</v>
      </c>
      <c r="E872" s="55" t="s">
        <v>501</v>
      </c>
      <c r="F872" s="57" t="s">
        <v>536</v>
      </c>
      <c r="G872" s="88"/>
      <c r="H872" s="88"/>
      <c r="I872" s="92"/>
      <c r="J872" s="88"/>
      <c r="K872" s="88"/>
      <c r="L872" s="88"/>
      <c r="M872" s="88">
        <f t="shared" si="322"/>
        <v>0</v>
      </c>
      <c r="N872" s="88"/>
      <c r="O872" s="88">
        <v>0</v>
      </c>
      <c r="P872" s="41">
        <f t="shared" ref="P872:P873" si="325">M872-N872</f>
        <v>0</v>
      </c>
      <c r="Q872" s="88">
        <v>430</v>
      </c>
      <c r="R872" s="88">
        <f t="shared" si="315"/>
        <v>0</v>
      </c>
      <c r="S872" s="88">
        <f t="shared" si="316"/>
        <v>0</v>
      </c>
      <c r="T872" s="88">
        <f t="shared" si="317"/>
        <v>0</v>
      </c>
      <c r="U872" s="54" t="s">
        <v>727</v>
      </c>
    </row>
    <row r="873" spans="2:21" x14ac:dyDescent="0.25">
      <c r="B873" s="83">
        <v>848</v>
      </c>
      <c r="C873" s="59" t="s">
        <v>23</v>
      </c>
      <c r="D873" s="63" t="s">
        <v>186</v>
      </c>
      <c r="E873" s="55" t="s">
        <v>501</v>
      </c>
      <c r="F873" s="57" t="s">
        <v>537</v>
      </c>
      <c r="G873" s="88"/>
      <c r="H873" s="88"/>
      <c r="I873" s="92"/>
      <c r="J873" s="88"/>
      <c r="K873" s="88"/>
      <c r="L873" s="88"/>
      <c r="M873" s="88">
        <f t="shared" si="322"/>
        <v>0</v>
      </c>
      <c r="N873" s="88"/>
      <c r="O873" s="88">
        <v>0</v>
      </c>
      <c r="P873" s="41">
        <f t="shared" si="325"/>
        <v>0</v>
      </c>
      <c r="Q873" s="88">
        <v>350</v>
      </c>
      <c r="R873" s="88">
        <f t="shared" si="315"/>
        <v>0</v>
      </c>
      <c r="S873" s="88">
        <f t="shared" si="316"/>
        <v>0</v>
      </c>
      <c r="T873" s="88">
        <f t="shared" si="317"/>
        <v>0</v>
      </c>
      <c r="U873" s="54" t="s">
        <v>727</v>
      </c>
    </row>
    <row r="874" spans="2:21" hidden="1" x14ac:dyDescent="0.25">
      <c r="B874" s="83">
        <v>849</v>
      </c>
      <c r="C874" s="59" t="s">
        <v>7</v>
      </c>
      <c r="D874" s="63" t="s">
        <v>126</v>
      </c>
      <c r="E874" s="55" t="s">
        <v>501</v>
      </c>
      <c r="F874" s="57" t="s">
        <v>537</v>
      </c>
      <c r="G874" s="88"/>
      <c r="H874" s="88"/>
      <c r="I874" s="92"/>
      <c r="J874" s="88"/>
      <c r="K874" s="88"/>
      <c r="L874" s="88"/>
      <c r="M874" s="88">
        <f t="shared" si="322"/>
        <v>0</v>
      </c>
      <c r="N874" s="88"/>
      <c r="O874" s="88">
        <v>0</v>
      </c>
      <c r="Q874" s="88">
        <v>280</v>
      </c>
      <c r="R874" s="88">
        <f t="shared" si="315"/>
        <v>0</v>
      </c>
      <c r="S874" s="88">
        <f t="shared" si="316"/>
        <v>0</v>
      </c>
      <c r="T874" s="88">
        <f t="shared" si="317"/>
        <v>0</v>
      </c>
    </row>
    <row r="875" spans="2:21" hidden="1" x14ac:dyDescent="0.25">
      <c r="B875" s="83">
        <v>850</v>
      </c>
      <c r="C875" s="59" t="s">
        <v>7</v>
      </c>
      <c r="D875" s="63" t="s">
        <v>126</v>
      </c>
      <c r="E875" s="55" t="s">
        <v>501</v>
      </c>
      <c r="F875" s="57" t="s">
        <v>538</v>
      </c>
      <c r="G875" s="88"/>
      <c r="H875" s="88"/>
      <c r="I875" s="92"/>
      <c r="J875" s="88"/>
      <c r="K875" s="88">
        <v>16280</v>
      </c>
      <c r="L875" s="88">
        <v>7980</v>
      </c>
      <c r="M875" s="88">
        <f t="shared" si="322"/>
        <v>24260</v>
      </c>
      <c r="N875" s="88"/>
      <c r="O875" s="88">
        <v>13520</v>
      </c>
      <c r="Q875" s="88">
        <v>338</v>
      </c>
      <c r="R875" s="88">
        <f t="shared" si="315"/>
        <v>8199880</v>
      </c>
      <c r="S875" s="88">
        <f t="shared" si="316"/>
        <v>0</v>
      </c>
      <c r="T875" s="88">
        <f t="shared" si="317"/>
        <v>4569760</v>
      </c>
    </row>
    <row r="876" spans="2:21" hidden="1" x14ac:dyDescent="0.25">
      <c r="B876" s="83">
        <v>851</v>
      </c>
      <c r="C876" s="65" t="s">
        <v>7</v>
      </c>
      <c r="D876" s="73" t="s">
        <v>65</v>
      </c>
      <c r="E876" s="67" t="s">
        <v>501</v>
      </c>
      <c r="F876" s="68" t="s">
        <v>538</v>
      </c>
      <c r="G876" s="89"/>
      <c r="H876" s="89"/>
      <c r="I876" s="93"/>
      <c r="J876" s="89"/>
      <c r="K876" s="89"/>
      <c r="L876" s="89"/>
      <c r="M876" s="89">
        <v>0</v>
      </c>
      <c r="N876" s="89"/>
      <c r="O876" s="89">
        <v>0</v>
      </c>
      <c r="Q876" s="89"/>
      <c r="R876" s="89">
        <f t="shared" si="315"/>
        <v>0</v>
      </c>
      <c r="S876" s="89">
        <f t="shared" si="316"/>
        <v>0</v>
      </c>
      <c r="T876" s="89">
        <f t="shared" si="317"/>
        <v>0</v>
      </c>
    </row>
    <row r="877" spans="2:21" x14ac:dyDescent="0.25">
      <c r="B877" s="83">
        <v>852</v>
      </c>
      <c r="C877" s="65" t="s">
        <v>23</v>
      </c>
      <c r="D877" s="66" t="s">
        <v>62</v>
      </c>
      <c r="E877" s="67" t="s">
        <v>501</v>
      </c>
      <c r="F877" s="68" t="s">
        <v>539</v>
      </c>
      <c r="G877" s="89"/>
      <c r="H877" s="89"/>
      <c r="I877" s="93"/>
      <c r="J877" s="89"/>
      <c r="K877" s="89"/>
      <c r="L877" s="89"/>
      <c r="M877" s="89">
        <v>0</v>
      </c>
      <c r="N877" s="89"/>
      <c r="O877" s="89">
        <v>0</v>
      </c>
      <c r="P877" s="41">
        <f t="shared" ref="P877:P881" si="326">M877-N877</f>
        <v>0</v>
      </c>
      <c r="Q877" s="89"/>
      <c r="R877" s="89">
        <f t="shared" si="315"/>
        <v>0</v>
      </c>
      <c r="S877" s="89">
        <f t="shared" si="316"/>
        <v>0</v>
      </c>
      <c r="T877" s="89">
        <f t="shared" si="317"/>
        <v>0</v>
      </c>
    </row>
    <row r="878" spans="2:21" x14ac:dyDescent="0.25">
      <c r="B878" s="83">
        <v>853</v>
      </c>
      <c r="C878" s="65" t="s">
        <v>23</v>
      </c>
      <c r="D878" s="66" t="s">
        <v>97</v>
      </c>
      <c r="E878" s="67" t="s">
        <v>501</v>
      </c>
      <c r="F878" s="68" t="s">
        <v>539</v>
      </c>
      <c r="G878" s="89"/>
      <c r="H878" s="89"/>
      <c r="I878" s="93"/>
      <c r="J878" s="89"/>
      <c r="K878" s="89"/>
      <c r="L878" s="89"/>
      <c r="M878" s="89">
        <v>0</v>
      </c>
      <c r="N878" s="89"/>
      <c r="O878" s="89">
        <v>0</v>
      </c>
      <c r="P878" s="41">
        <f t="shared" si="326"/>
        <v>0</v>
      </c>
      <c r="Q878" s="89"/>
      <c r="R878" s="89">
        <f t="shared" si="315"/>
        <v>0</v>
      </c>
      <c r="S878" s="89">
        <f t="shared" si="316"/>
        <v>0</v>
      </c>
      <c r="T878" s="89">
        <f t="shared" si="317"/>
        <v>0</v>
      </c>
    </row>
    <row r="879" spans="2:21" x14ac:dyDescent="0.25">
      <c r="B879" s="83">
        <v>854</v>
      </c>
      <c r="C879" s="65" t="s">
        <v>23</v>
      </c>
      <c r="D879" s="73" t="s">
        <v>243</v>
      </c>
      <c r="E879" s="67" t="s">
        <v>501</v>
      </c>
      <c r="F879" s="68" t="s">
        <v>539</v>
      </c>
      <c r="G879" s="89"/>
      <c r="H879" s="89"/>
      <c r="I879" s="93"/>
      <c r="J879" s="89"/>
      <c r="K879" s="89"/>
      <c r="L879" s="89"/>
      <c r="M879" s="89">
        <v>0</v>
      </c>
      <c r="N879" s="89"/>
      <c r="O879" s="89">
        <v>0</v>
      </c>
      <c r="P879" s="41">
        <f t="shared" si="326"/>
        <v>0</v>
      </c>
      <c r="Q879" s="89"/>
      <c r="R879" s="89">
        <f t="shared" si="315"/>
        <v>0</v>
      </c>
      <c r="S879" s="89">
        <f t="shared" si="316"/>
        <v>0</v>
      </c>
      <c r="T879" s="89">
        <f t="shared" si="317"/>
        <v>0</v>
      </c>
    </row>
    <row r="880" spans="2:21" x14ac:dyDescent="0.25">
      <c r="B880" s="83">
        <v>855</v>
      </c>
      <c r="C880" s="65" t="s">
        <v>23</v>
      </c>
      <c r="D880" s="73" t="s">
        <v>189</v>
      </c>
      <c r="E880" s="67" t="s">
        <v>501</v>
      </c>
      <c r="F880" s="68" t="s">
        <v>539</v>
      </c>
      <c r="G880" s="89"/>
      <c r="H880" s="89"/>
      <c r="I880" s="93"/>
      <c r="J880" s="89"/>
      <c r="K880" s="89"/>
      <c r="L880" s="89"/>
      <c r="M880" s="89">
        <v>0</v>
      </c>
      <c r="N880" s="89"/>
      <c r="O880" s="89">
        <v>0</v>
      </c>
      <c r="P880" s="41">
        <f t="shared" si="326"/>
        <v>0</v>
      </c>
      <c r="Q880" s="89"/>
      <c r="R880" s="89">
        <f t="shared" si="315"/>
        <v>0</v>
      </c>
      <c r="S880" s="89">
        <f t="shared" si="316"/>
        <v>0</v>
      </c>
      <c r="T880" s="89">
        <f t="shared" si="317"/>
        <v>0</v>
      </c>
    </row>
    <row r="881" spans="2:21" x14ac:dyDescent="0.25">
      <c r="B881" s="83">
        <v>856</v>
      </c>
      <c r="C881" s="59" t="s">
        <v>23</v>
      </c>
      <c r="D881" s="63" t="s">
        <v>540</v>
      </c>
      <c r="E881" s="55" t="s">
        <v>501</v>
      </c>
      <c r="F881" s="57" t="s">
        <v>539</v>
      </c>
      <c r="G881" s="88"/>
      <c r="H881" s="88"/>
      <c r="I881" s="92"/>
      <c r="J881" s="88"/>
      <c r="K881" s="88"/>
      <c r="L881" s="88"/>
      <c r="M881" s="88">
        <f t="shared" ref="M881" si="327">SUM(K881+L881)</f>
        <v>0</v>
      </c>
      <c r="N881" s="88"/>
      <c r="O881" s="88">
        <v>0</v>
      </c>
      <c r="P881" s="41">
        <f t="shared" si="326"/>
        <v>0</v>
      </c>
      <c r="Q881" s="91">
        <v>136</v>
      </c>
      <c r="R881" s="88">
        <f t="shared" si="315"/>
        <v>0</v>
      </c>
      <c r="S881" s="88">
        <f t="shared" si="316"/>
        <v>0</v>
      </c>
      <c r="T881" s="88">
        <f t="shared" si="317"/>
        <v>0</v>
      </c>
      <c r="U881" s="54" t="s">
        <v>728</v>
      </c>
    </row>
    <row r="882" spans="2:21" hidden="1" x14ac:dyDescent="0.25">
      <c r="B882" s="83">
        <v>857</v>
      </c>
      <c r="C882" s="65" t="s">
        <v>7</v>
      </c>
      <c r="D882" s="66" t="s">
        <v>38</v>
      </c>
      <c r="E882" s="67" t="s">
        <v>501</v>
      </c>
      <c r="F882" s="68" t="s">
        <v>541</v>
      </c>
      <c r="G882" s="89"/>
      <c r="H882" s="89"/>
      <c r="I882" s="93"/>
      <c r="J882" s="89"/>
      <c r="K882" s="89"/>
      <c r="L882" s="89"/>
      <c r="M882" s="89">
        <v>0</v>
      </c>
      <c r="N882" s="89"/>
      <c r="O882" s="89">
        <v>0</v>
      </c>
      <c r="Q882" s="89"/>
      <c r="R882" s="89">
        <f t="shared" si="315"/>
        <v>0</v>
      </c>
      <c r="S882" s="89">
        <f t="shared" si="316"/>
        <v>0</v>
      </c>
      <c r="T882" s="89">
        <f t="shared" si="317"/>
        <v>0</v>
      </c>
    </row>
    <row r="883" spans="2:21" x14ac:dyDescent="0.25">
      <c r="B883" s="83">
        <v>858</v>
      </c>
      <c r="C883" s="65" t="s">
        <v>23</v>
      </c>
      <c r="D883" s="66" t="s">
        <v>253</v>
      </c>
      <c r="E883" s="67" t="s">
        <v>501</v>
      </c>
      <c r="F883" s="68" t="s">
        <v>542</v>
      </c>
      <c r="G883" s="89"/>
      <c r="H883" s="89"/>
      <c r="I883" s="93"/>
      <c r="J883" s="89"/>
      <c r="K883" s="89"/>
      <c r="L883" s="89"/>
      <c r="M883" s="89">
        <v>0</v>
      </c>
      <c r="N883" s="89"/>
      <c r="O883" s="89">
        <v>0</v>
      </c>
      <c r="P883" s="41">
        <f t="shared" ref="P883:P884" si="328">M883-N883</f>
        <v>0</v>
      </c>
      <c r="Q883" s="89"/>
      <c r="R883" s="89">
        <f t="shared" si="315"/>
        <v>0</v>
      </c>
      <c r="S883" s="89">
        <f t="shared" si="316"/>
        <v>0</v>
      </c>
      <c r="T883" s="89">
        <f t="shared" si="317"/>
        <v>0</v>
      </c>
    </row>
    <row r="884" spans="2:21" x14ac:dyDescent="0.25">
      <c r="B884" s="83">
        <v>859</v>
      </c>
      <c r="C884" s="59" t="s">
        <v>23</v>
      </c>
      <c r="D884" s="61" t="s">
        <v>224</v>
      </c>
      <c r="E884" s="55" t="s">
        <v>501</v>
      </c>
      <c r="F884" s="57" t="s">
        <v>542</v>
      </c>
      <c r="G884" s="88"/>
      <c r="H884" s="88"/>
      <c r="I884" s="92"/>
      <c r="J884" s="88"/>
      <c r="K884" s="88"/>
      <c r="L884" s="88"/>
      <c r="M884" s="88">
        <f t="shared" ref="M884:M885" si="329">SUM(K884+L884)</f>
        <v>0</v>
      </c>
      <c r="N884" s="88"/>
      <c r="O884" s="88">
        <v>1487.75</v>
      </c>
      <c r="P884" s="41">
        <f t="shared" si="328"/>
        <v>0</v>
      </c>
      <c r="Q884" s="91">
        <v>297.55</v>
      </c>
      <c r="R884" s="88">
        <f t="shared" si="315"/>
        <v>0</v>
      </c>
      <c r="S884" s="88">
        <f t="shared" si="316"/>
        <v>0</v>
      </c>
      <c r="T884" s="88">
        <f t="shared" si="317"/>
        <v>442680.01250000001</v>
      </c>
      <c r="U884" s="54" t="s">
        <v>727</v>
      </c>
    </row>
    <row r="885" spans="2:21" hidden="1" x14ac:dyDescent="0.25">
      <c r="B885" s="83">
        <v>860</v>
      </c>
      <c r="C885" s="59" t="s">
        <v>7</v>
      </c>
      <c r="D885" s="61" t="s">
        <v>14</v>
      </c>
      <c r="E885" s="55" t="s">
        <v>501</v>
      </c>
      <c r="F885" s="57" t="s">
        <v>542</v>
      </c>
      <c r="G885" s="88"/>
      <c r="H885" s="88"/>
      <c r="I885" s="92"/>
      <c r="J885" s="88"/>
      <c r="K885" s="88">
        <v>4940</v>
      </c>
      <c r="L885" s="88">
        <v>4940</v>
      </c>
      <c r="M885" s="88">
        <f t="shared" si="329"/>
        <v>9880</v>
      </c>
      <c r="N885" s="88"/>
      <c r="O885" s="88">
        <v>4940</v>
      </c>
      <c r="Q885" s="91">
        <v>247</v>
      </c>
      <c r="R885" s="88">
        <f t="shared" si="315"/>
        <v>2440360</v>
      </c>
      <c r="S885" s="88">
        <f t="shared" si="316"/>
        <v>0</v>
      </c>
      <c r="T885" s="88">
        <f t="shared" si="317"/>
        <v>1220180</v>
      </c>
    </row>
    <row r="886" spans="2:21" hidden="1" x14ac:dyDescent="0.25">
      <c r="B886" s="83">
        <v>861</v>
      </c>
      <c r="C886" s="65" t="s">
        <v>7</v>
      </c>
      <c r="D886" s="66" t="s">
        <v>65</v>
      </c>
      <c r="E886" s="67" t="s">
        <v>501</v>
      </c>
      <c r="F886" s="68" t="s">
        <v>543</v>
      </c>
      <c r="G886" s="89"/>
      <c r="H886" s="89"/>
      <c r="I886" s="93"/>
      <c r="J886" s="89"/>
      <c r="K886" s="89"/>
      <c r="L886" s="89"/>
      <c r="M886" s="89">
        <v>0</v>
      </c>
      <c r="N886" s="89"/>
      <c r="O886" s="89">
        <v>0</v>
      </c>
      <c r="Q886" s="89"/>
      <c r="R886" s="89">
        <f t="shared" si="315"/>
        <v>0</v>
      </c>
      <c r="S886" s="89">
        <f t="shared" si="316"/>
        <v>0</v>
      </c>
      <c r="T886" s="89">
        <f t="shared" si="317"/>
        <v>0</v>
      </c>
    </row>
    <row r="887" spans="2:21" hidden="1" x14ac:dyDescent="0.25">
      <c r="B887" s="83">
        <v>862</v>
      </c>
      <c r="C887" s="59" t="s">
        <v>7</v>
      </c>
      <c r="D887" s="61" t="s">
        <v>544</v>
      </c>
      <c r="E887" s="55" t="s">
        <v>501</v>
      </c>
      <c r="F887" s="57" t="s">
        <v>545</v>
      </c>
      <c r="G887" s="88"/>
      <c r="H887" s="88"/>
      <c r="I887" s="92"/>
      <c r="J887" s="88"/>
      <c r="K887" s="88"/>
      <c r="L887" s="88"/>
      <c r="M887" s="88">
        <f t="shared" ref="M887:M888" si="330">SUM(K887+L887)</f>
        <v>0</v>
      </c>
      <c r="N887" s="88"/>
      <c r="O887" s="88">
        <v>0</v>
      </c>
      <c r="Q887" s="91">
        <v>89</v>
      </c>
      <c r="R887" s="88">
        <f t="shared" si="315"/>
        <v>0</v>
      </c>
      <c r="S887" s="88">
        <f t="shared" si="316"/>
        <v>0</v>
      </c>
      <c r="T887" s="88">
        <f t="shared" si="317"/>
        <v>0</v>
      </c>
    </row>
    <row r="888" spans="2:21" hidden="1" x14ac:dyDescent="0.25">
      <c r="B888" s="83">
        <v>863</v>
      </c>
      <c r="C888" s="59" t="s">
        <v>7</v>
      </c>
      <c r="D888" s="63" t="s">
        <v>8</v>
      </c>
      <c r="E888" s="55" t="s">
        <v>501</v>
      </c>
      <c r="F888" s="57" t="s">
        <v>545</v>
      </c>
      <c r="G888" s="88"/>
      <c r="H888" s="88"/>
      <c r="I888" s="92"/>
      <c r="J888" s="88"/>
      <c r="K888" s="88"/>
      <c r="L888" s="88"/>
      <c r="M888" s="88">
        <f t="shared" si="330"/>
        <v>0</v>
      </c>
      <c r="N888" s="88"/>
      <c r="O888" s="88">
        <v>6180</v>
      </c>
      <c r="Q888" s="91">
        <v>103</v>
      </c>
      <c r="R888" s="88">
        <f t="shared" si="315"/>
        <v>0</v>
      </c>
      <c r="S888" s="88">
        <f t="shared" si="316"/>
        <v>0</v>
      </c>
      <c r="T888" s="88">
        <f t="shared" si="317"/>
        <v>636540</v>
      </c>
    </row>
    <row r="889" spans="2:21" x14ac:dyDescent="0.25">
      <c r="B889" s="83">
        <v>864</v>
      </c>
      <c r="C889" s="65" t="s">
        <v>23</v>
      </c>
      <c r="D889" s="73" t="s">
        <v>243</v>
      </c>
      <c r="E889" s="67" t="s">
        <v>501</v>
      </c>
      <c r="F889" s="68" t="s">
        <v>545</v>
      </c>
      <c r="G889" s="89"/>
      <c r="H889" s="89"/>
      <c r="I889" s="93"/>
      <c r="J889" s="89"/>
      <c r="K889" s="89"/>
      <c r="L889" s="89"/>
      <c r="M889" s="89">
        <v>0</v>
      </c>
      <c r="N889" s="89"/>
      <c r="O889" s="89">
        <v>0</v>
      </c>
      <c r="P889" s="41">
        <f t="shared" ref="P889:P891" si="331">M889-N889</f>
        <v>0</v>
      </c>
      <c r="Q889" s="89"/>
      <c r="R889" s="89">
        <f t="shared" si="315"/>
        <v>0</v>
      </c>
      <c r="S889" s="89">
        <f t="shared" si="316"/>
        <v>0</v>
      </c>
      <c r="T889" s="89">
        <f t="shared" si="317"/>
        <v>0</v>
      </c>
    </row>
    <row r="890" spans="2:21" x14ac:dyDescent="0.25">
      <c r="B890" s="83">
        <v>865</v>
      </c>
      <c r="C890" s="65" t="s">
        <v>23</v>
      </c>
      <c r="D890" s="66" t="s">
        <v>189</v>
      </c>
      <c r="E890" s="67" t="s">
        <v>501</v>
      </c>
      <c r="F890" s="68" t="s">
        <v>545</v>
      </c>
      <c r="G890" s="89"/>
      <c r="H890" s="89"/>
      <c r="I890" s="93"/>
      <c r="J890" s="89"/>
      <c r="K890" s="89"/>
      <c r="L890" s="89"/>
      <c r="M890" s="89">
        <v>0</v>
      </c>
      <c r="N890" s="89"/>
      <c r="O890" s="89">
        <v>0</v>
      </c>
      <c r="P890" s="41">
        <f t="shared" si="331"/>
        <v>0</v>
      </c>
      <c r="Q890" s="89"/>
      <c r="R890" s="89">
        <f t="shared" si="315"/>
        <v>0</v>
      </c>
      <c r="S890" s="89">
        <f t="shared" si="316"/>
        <v>0</v>
      </c>
      <c r="T890" s="89">
        <f t="shared" si="317"/>
        <v>0</v>
      </c>
    </row>
    <row r="891" spans="2:21" x14ac:dyDescent="0.25">
      <c r="B891" s="83">
        <v>866</v>
      </c>
      <c r="C891" s="59" t="s">
        <v>23</v>
      </c>
      <c r="D891" s="61" t="s">
        <v>224</v>
      </c>
      <c r="E891" s="55" t="s">
        <v>501</v>
      </c>
      <c r="F891" s="57" t="s">
        <v>545</v>
      </c>
      <c r="G891" s="88"/>
      <c r="H891" s="88"/>
      <c r="I891" s="92"/>
      <c r="J891" s="88"/>
      <c r="K891" s="88"/>
      <c r="L891" s="88"/>
      <c r="M891" s="88">
        <f t="shared" ref="M891" si="332">SUM(K891+L891)</f>
        <v>0</v>
      </c>
      <c r="N891" s="88"/>
      <c r="O891" s="88">
        <v>665</v>
      </c>
      <c r="P891" s="41">
        <f t="shared" si="331"/>
        <v>0</v>
      </c>
      <c r="Q891" s="88">
        <v>133</v>
      </c>
      <c r="R891" s="88">
        <f t="shared" si="315"/>
        <v>0</v>
      </c>
      <c r="S891" s="88">
        <f t="shared" si="316"/>
        <v>0</v>
      </c>
      <c r="T891" s="88">
        <f t="shared" si="317"/>
        <v>88445</v>
      </c>
      <c r="U891" s="54" t="s">
        <v>727</v>
      </c>
    </row>
    <row r="892" spans="2:21" hidden="1" x14ac:dyDescent="0.25">
      <c r="B892" s="83">
        <v>867</v>
      </c>
      <c r="C892" s="65" t="s">
        <v>7</v>
      </c>
      <c r="D892" s="66" t="s">
        <v>132</v>
      </c>
      <c r="E892" s="67" t="s">
        <v>501</v>
      </c>
      <c r="F892" s="68" t="s">
        <v>545</v>
      </c>
      <c r="G892" s="89"/>
      <c r="H892" s="89"/>
      <c r="I892" s="93"/>
      <c r="J892" s="89"/>
      <c r="K892" s="89"/>
      <c r="L892" s="89"/>
      <c r="M892" s="89">
        <v>0</v>
      </c>
      <c r="N892" s="89"/>
      <c r="O892" s="89">
        <v>0</v>
      </c>
      <c r="Q892" s="89"/>
      <c r="R892" s="89">
        <f t="shared" si="315"/>
        <v>0</v>
      </c>
      <c r="S892" s="89">
        <f t="shared" si="316"/>
        <v>0</v>
      </c>
      <c r="T892" s="89">
        <f t="shared" si="317"/>
        <v>0</v>
      </c>
    </row>
    <row r="893" spans="2:21" hidden="1" x14ac:dyDescent="0.25">
      <c r="B893" s="83">
        <v>868</v>
      </c>
      <c r="C893" s="65" t="s">
        <v>7</v>
      </c>
      <c r="D893" s="66" t="s">
        <v>65</v>
      </c>
      <c r="E893" s="67" t="s">
        <v>501</v>
      </c>
      <c r="F893" s="68" t="s">
        <v>545</v>
      </c>
      <c r="G893" s="89"/>
      <c r="H893" s="89"/>
      <c r="I893" s="93"/>
      <c r="J893" s="89"/>
      <c r="K893" s="89"/>
      <c r="L893" s="89"/>
      <c r="M893" s="89">
        <v>0</v>
      </c>
      <c r="N893" s="89"/>
      <c r="O893" s="89">
        <v>0</v>
      </c>
      <c r="Q893" s="89"/>
      <c r="R893" s="89">
        <f t="shared" ref="R893:R956" si="333">M893*Q893</f>
        <v>0</v>
      </c>
      <c r="S893" s="89">
        <f t="shared" ref="S893:S956" si="334">N893*Q893</f>
        <v>0</v>
      </c>
      <c r="T893" s="89">
        <f t="shared" ref="T893:T956" si="335">O893*Q893</f>
        <v>0</v>
      </c>
    </row>
    <row r="894" spans="2:21" x14ac:dyDescent="0.25">
      <c r="B894" s="83">
        <v>869</v>
      </c>
      <c r="C894" s="59" t="s">
        <v>23</v>
      </c>
      <c r="D894" s="61" t="s">
        <v>74</v>
      </c>
      <c r="E894" s="55" t="s">
        <v>501</v>
      </c>
      <c r="F894" s="57" t="s">
        <v>545</v>
      </c>
      <c r="G894" s="88"/>
      <c r="H894" s="88"/>
      <c r="I894" s="92"/>
      <c r="J894" s="88"/>
      <c r="K894" s="88">
        <v>10500</v>
      </c>
      <c r="L894" s="88"/>
      <c r="M894" s="88">
        <f t="shared" ref="M894:M897" si="336">SUM(K894+L894)</f>
        <v>10500</v>
      </c>
      <c r="N894" s="88"/>
      <c r="O894" s="88">
        <v>7000</v>
      </c>
      <c r="P894" s="41">
        <f>M894-N894</f>
        <v>10500</v>
      </c>
      <c r="Q894" s="88">
        <v>175</v>
      </c>
      <c r="R894" s="88">
        <f t="shared" si="333"/>
        <v>1837500</v>
      </c>
      <c r="S894" s="88">
        <f t="shared" si="334"/>
        <v>0</v>
      </c>
      <c r="T894" s="88">
        <f t="shared" si="335"/>
        <v>1225000</v>
      </c>
      <c r="U894" s="54" t="s">
        <v>727</v>
      </c>
    </row>
    <row r="895" spans="2:21" hidden="1" x14ac:dyDescent="0.25">
      <c r="B895" s="83">
        <v>870</v>
      </c>
      <c r="C895" s="59" t="s">
        <v>7</v>
      </c>
      <c r="D895" s="61" t="s">
        <v>526</v>
      </c>
      <c r="E895" s="55" t="s">
        <v>527</v>
      </c>
      <c r="F895" s="57" t="s">
        <v>546</v>
      </c>
      <c r="G895" s="88"/>
      <c r="H895" s="88"/>
      <c r="I895" s="92"/>
      <c r="J895" s="88"/>
      <c r="K895" s="88">
        <v>4900</v>
      </c>
      <c r="L895" s="88"/>
      <c r="M895" s="88">
        <f t="shared" si="336"/>
        <v>4900</v>
      </c>
      <c r="N895" s="88"/>
      <c r="O895" s="88">
        <v>4900</v>
      </c>
      <c r="Q895" s="88">
        <v>980</v>
      </c>
      <c r="R895" s="88">
        <f t="shared" si="333"/>
        <v>4802000</v>
      </c>
      <c r="S895" s="88">
        <f t="shared" si="334"/>
        <v>0</v>
      </c>
      <c r="T895" s="88">
        <f t="shared" si="335"/>
        <v>4802000</v>
      </c>
    </row>
    <row r="896" spans="2:21" hidden="1" x14ac:dyDescent="0.25">
      <c r="B896" s="83">
        <v>871</v>
      </c>
      <c r="C896" s="59" t="s">
        <v>7</v>
      </c>
      <c r="D896" s="61" t="s">
        <v>132</v>
      </c>
      <c r="E896" s="55" t="s">
        <v>501</v>
      </c>
      <c r="F896" s="57" t="s">
        <v>547</v>
      </c>
      <c r="G896" s="88"/>
      <c r="H896" s="88"/>
      <c r="I896" s="92"/>
      <c r="J896" s="88"/>
      <c r="K896" s="88"/>
      <c r="L896" s="88"/>
      <c r="M896" s="88">
        <f t="shared" si="336"/>
        <v>0</v>
      </c>
      <c r="N896" s="88"/>
      <c r="O896" s="88">
        <v>0</v>
      </c>
      <c r="Q896" s="88">
        <v>740</v>
      </c>
      <c r="R896" s="88">
        <f t="shared" si="333"/>
        <v>0</v>
      </c>
      <c r="S896" s="88">
        <f t="shared" si="334"/>
        <v>0</v>
      </c>
      <c r="T896" s="88">
        <f t="shared" si="335"/>
        <v>0</v>
      </c>
    </row>
    <row r="897" spans="2:21" hidden="1" x14ac:dyDescent="0.25">
      <c r="B897" s="83">
        <v>872</v>
      </c>
      <c r="C897" s="110" t="s">
        <v>7</v>
      </c>
      <c r="D897" s="85" t="s">
        <v>126</v>
      </c>
      <c r="E897" s="81" t="s">
        <v>501</v>
      </c>
      <c r="F897" s="82" t="s">
        <v>548</v>
      </c>
      <c r="G897" s="91"/>
      <c r="H897" s="91"/>
      <c r="I897" s="94"/>
      <c r="J897" s="91"/>
      <c r="K897" s="91"/>
      <c r="L897" s="91"/>
      <c r="M897" s="88">
        <f t="shared" si="336"/>
        <v>0</v>
      </c>
      <c r="N897" s="91"/>
      <c r="O897" s="91">
        <v>0</v>
      </c>
      <c r="Q897" s="91">
        <v>718</v>
      </c>
      <c r="R897" s="91">
        <f t="shared" si="333"/>
        <v>0</v>
      </c>
      <c r="S897" s="91">
        <f t="shared" si="334"/>
        <v>0</v>
      </c>
      <c r="T897" s="91">
        <f t="shared" si="335"/>
        <v>0</v>
      </c>
    </row>
    <row r="898" spans="2:21" hidden="1" x14ac:dyDescent="0.25">
      <c r="B898" s="83">
        <v>873</v>
      </c>
      <c r="C898" s="65" t="s">
        <v>7</v>
      </c>
      <c r="D898" s="66" t="s">
        <v>38</v>
      </c>
      <c r="E898" s="67" t="s">
        <v>501</v>
      </c>
      <c r="F898" s="68" t="s">
        <v>548</v>
      </c>
      <c r="G898" s="89"/>
      <c r="H898" s="89"/>
      <c r="I898" s="93"/>
      <c r="J898" s="89"/>
      <c r="K898" s="89"/>
      <c r="L898" s="89"/>
      <c r="M898" s="89">
        <v>0</v>
      </c>
      <c r="N898" s="89"/>
      <c r="O898" s="89">
        <v>0</v>
      </c>
      <c r="Q898" s="89"/>
      <c r="R898" s="89">
        <f t="shared" si="333"/>
        <v>0</v>
      </c>
      <c r="S898" s="89">
        <f t="shared" si="334"/>
        <v>0</v>
      </c>
      <c r="T898" s="89">
        <f t="shared" si="335"/>
        <v>0</v>
      </c>
    </row>
    <row r="899" spans="2:21" x14ac:dyDescent="0.25">
      <c r="B899" s="83">
        <v>874</v>
      </c>
      <c r="C899" s="65" t="s">
        <v>23</v>
      </c>
      <c r="D899" s="66" t="s">
        <v>189</v>
      </c>
      <c r="E899" s="67" t="s">
        <v>501</v>
      </c>
      <c r="F899" s="68" t="s">
        <v>548</v>
      </c>
      <c r="G899" s="89"/>
      <c r="H899" s="89"/>
      <c r="I899" s="93"/>
      <c r="J899" s="89"/>
      <c r="K899" s="89"/>
      <c r="L899" s="89"/>
      <c r="M899" s="89">
        <v>0</v>
      </c>
      <c r="N899" s="89"/>
      <c r="O899" s="89">
        <v>0</v>
      </c>
      <c r="P899" s="41">
        <f t="shared" ref="P899:P900" si="337">M899-N899</f>
        <v>0</v>
      </c>
      <c r="Q899" s="89"/>
      <c r="R899" s="89">
        <f t="shared" si="333"/>
        <v>0</v>
      </c>
      <c r="S899" s="89">
        <f t="shared" si="334"/>
        <v>0</v>
      </c>
      <c r="T899" s="89">
        <f t="shared" si="335"/>
        <v>0</v>
      </c>
    </row>
    <row r="900" spans="2:21" x14ac:dyDescent="0.25">
      <c r="B900" s="83">
        <v>875</v>
      </c>
      <c r="C900" s="110" t="s">
        <v>23</v>
      </c>
      <c r="D900" s="111" t="s">
        <v>224</v>
      </c>
      <c r="E900" s="112" t="s">
        <v>501</v>
      </c>
      <c r="F900" s="113" t="s">
        <v>548</v>
      </c>
      <c r="G900" s="101"/>
      <c r="H900" s="101"/>
      <c r="I900" s="114"/>
      <c r="J900" s="101"/>
      <c r="K900" s="101"/>
      <c r="L900" s="101"/>
      <c r="M900" s="101">
        <f>SUM(K900+L900)</f>
        <v>0</v>
      </c>
      <c r="N900" s="101"/>
      <c r="O900" s="101">
        <v>0</v>
      </c>
      <c r="P900" s="118">
        <f t="shared" si="337"/>
        <v>0</v>
      </c>
      <c r="Q900" s="101">
        <v>711</v>
      </c>
      <c r="R900" s="101">
        <f t="shared" si="333"/>
        <v>0</v>
      </c>
      <c r="S900" s="101">
        <f t="shared" si="334"/>
        <v>0</v>
      </c>
      <c r="T900" s="101">
        <f t="shared" si="335"/>
        <v>0</v>
      </c>
      <c r="U900" s="54" t="s">
        <v>727</v>
      </c>
    </row>
    <row r="901" spans="2:21" hidden="1" x14ac:dyDescent="0.25">
      <c r="B901" s="83">
        <v>876</v>
      </c>
      <c r="C901" s="59" t="s">
        <v>7</v>
      </c>
      <c r="D901" s="61" t="s">
        <v>191</v>
      </c>
      <c r="E901" s="55" t="s">
        <v>501</v>
      </c>
      <c r="F901" s="57" t="s">
        <v>548</v>
      </c>
      <c r="G901" s="88"/>
      <c r="H901" s="88"/>
      <c r="I901" s="92"/>
      <c r="J901" s="88"/>
      <c r="K901" s="88">
        <v>3885</v>
      </c>
      <c r="L901" s="88">
        <v>3885</v>
      </c>
      <c r="M901" s="88">
        <f t="shared" ref="M901:M902" si="338">SUM(K901+L901)</f>
        <v>7770</v>
      </c>
      <c r="N901" s="88"/>
      <c r="O901" s="88">
        <v>7000</v>
      </c>
      <c r="Q901" s="88">
        <v>700</v>
      </c>
      <c r="R901" s="88">
        <f t="shared" si="333"/>
        <v>5439000</v>
      </c>
      <c r="S901" s="88">
        <f t="shared" si="334"/>
        <v>0</v>
      </c>
      <c r="T901" s="88">
        <f t="shared" si="335"/>
        <v>4900000</v>
      </c>
    </row>
    <row r="902" spans="2:21" x14ac:dyDescent="0.25">
      <c r="B902" s="83">
        <v>877</v>
      </c>
      <c r="C902" s="59" t="s">
        <v>23</v>
      </c>
      <c r="D902" s="61" t="s">
        <v>74</v>
      </c>
      <c r="E902" s="55" t="s">
        <v>501</v>
      </c>
      <c r="F902" s="57" t="s">
        <v>548</v>
      </c>
      <c r="G902" s="88"/>
      <c r="H902" s="88"/>
      <c r="I902" s="92"/>
      <c r="J902" s="88"/>
      <c r="K902" s="88">
        <f>7450+3775+14900</f>
        <v>26125</v>
      </c>
      <c r="L902" s="88"/>
      <c r="M902" s="88">
        <f t="shared" si="338"/>
        <v>26125</v>
      </c>
      <c r="N902" s="88"/>
      <c r="O902" s="88">
        <v>11175</v>
      </c>
      <c r="P902" s="41">
        <f t="shared" ref="P902:P903" si="339">M902-N902</f>
        <v>26125</v>
      </c>
      <c r="Q902" s="88">
        <v>745</v>
      </c>
      <c r="R902" s="88">
        <f t="shared" si="333"/>
        <v>19463125</v>
      </c>
      <c r="S902" s="88">
        <f t="shared" si="334"/>
        <v>0</v>
      </c>
      <c r="T902" s="88">
        <f t="shared" si="335"/>
        <v>8325375</v>
      </c>
      <c r="U902" s="54" t="s">
        <v>727</v>
      </c>
    </row>
    <row r="903" spans="2:21" x14ac:dyDescent="0.25">
      <c r="B903" s="83">
        <v>878</v>
      </c>
      <c r="C903" s="65" t="s">
        <v>23</v>
      </c>
      <c r="D903" s="66" t="s">
        <v>280</v>
      </c>
      <c r="E903" s="67" t="s">
        <v>501</v>
      </c>
      <c r="F903" s="68" t="s">
        <v>549</v>
      </c>
      <c r="G903" s="89"/>
      <c r="H903" s="89"/>
      <c r="I903" s="93"/>
      <c r="J903" s="89"/>
      <c r="K903" s="89"/>
      <c r="L903" s="89"/>
      <c r="M903" s="89">
        <v>0</v>
      </c>
      <c r="N903" s="89"/>
      <c r="O903" s="89">
        <v>0</v>
      </c>
      <c r="P903" s="41">
        <f t="shared" si="339"/>
        <v>0</v>
      </c>
      <c r="Q903" s="89"/>
      <c r="R903" s="89">
        <f t="shared" si="333"/>
        <v>0</v>
      </c>
      <c r="S903" s="89">
        <f t="shared" si="334"/>
        <v>0</v>
      </c>
      <c r="T903" s="89">
        <f t="shared" si="335"/>
        <v>0</v>
      </c>
    </row>
    <row r="904" spans="2:21" hidden="1" x14ac:dyDescent="0.25">
      <c r="B904" s="83">
        <v>879</v>
      </c>
      <c r="C904" s="65" t="s">
        <v>7</v>
      </c>
      <c r="D904" s="66" t="s">
        <v>65</v>
      </c>
      <c r="E904" s="67" t="s">
        <v>501</v>
      </c>
      <c r="F904" s="68" t="s">
        <v>549</v>
      </c>
      <c r="G904" s="89"/>
      <c r="H904" s="89"/>
      <c r="I904" s="93"/>
      <c r="J904" s="89"/>
      <c r="K904" s="89"/>
      <c r="L904" s="89"/>
      <c r="M904" s="89">
        <v>0</v>
      </c>
      <c r="N904" s="89"/>
      <c r="O904" s="89">
        <v>0</v>
      </c>
      <c r="Q904" s="89"/>
      <c r="R904" s="89">
        <f t="shared" si="333"/>
        <v>0</v>
      </c>
      <c r="S904" s="89">
        <f t="shared" si="334"/>
        <v>0</v>
      </c>
      <c r="T904" s="89">
        <f t="shared" si="335"/>
        <v>0</v>
      </c>
    </row>
    <row r="905" spans="2:21" hidden="1" x14ac:dyDescent="0.25">
      <c r="B905" s="83">
        <v>880</v>
      </c>
      <c r="C905" s="59" t="s">
        <v>7</v>
      </c>
      <c r="D905" s="61" t="s">
        <v>544</v>
      </c>
      <c r="E905" s="55" t="s">
        <v>501</v>
      </c>
      <c r="F905" s="57" t="s">
        <v>550</v>
      </c>
      <c r="G905" s="88"/>
      <c r="H905" s="88"/>
      <c r="I905" s="92"/>
      <c r="J905" s="88"/>
      <c r="K905" s="88"/>
      <c r="L905" s="88"/>
      <c r="M905" s="88">
        <f t="shared" ref="M905:M906" si="340">SUM(K905+L905)</f>
        <v>0</v>
      </c>
      <c r="N905" s="88"/>
      <c r="O905" s="88">
        <v>0</v>
      </c>
      <c r="Q905" s="88">
        <v>355</v>
      </c>
      <c r="R905" s="88">
        <f t="shared" si="333"/>
        <v>0</v>
      </c>
      <c r="S905" s="88">
        <f t="shared" si="334"/>
        <v>0</v>
      </c>
      <c r="T905" s="88">
        <f t="shared" si="335"/>
        <v>0</v>
      </c>
    </row>
    <row r="906" spans="2:21" hidden="1" x14ac:dyDescent="0.25">
      <c r="B906" s="83">
        <v>881</v>
      </c>
      <c r="C906" s="59" t="s">
        <v>7</v>
      </c>
      <c r="D906" s="61" t="s">
        <v>132</v>
      </c>
      <c r="E906" s="55" t="s">
        <v>501</v>
      </c>
      <c r="F906" s="57" t="s">
        <v>550</v>
      </c>
      <c r="G906" s="88"/>
      <c r="H906" s="88"/>
      <c r="I906" s="92"/>
      <c r="J906" s="88"/>
      <c r="K906" s="88"/>
      <c r="L906" s="88"/>
      <c r="M906" s="88">
        <f t="shared" si="340"/>
        <v>0</v>
      </c>
      <c r="N906" s="88"/>
      <c r="O906" s="88">
        <v>0</v>
      </c>
      <c r="Q906" s="88">
        <v>467</v>
      </c>
      <c r="R906" s="88">
        <f t="shared" si="333"/>
        <v>0</v>
      </c>
      <c r="S906" s="88">
        <f t="shared" si="334"/>
        <v>0</v>
      </c>
      <c r="T906" s="88">
        <f t="shared" si="335"/>
        <v>0</v>
      </c>
    </row>
    <row r="907" spans="2:21" hidden="1" x14ac:dyDescent="0.25">
      <c r="B907" s="83">
        <v>882</v>
      </c>
      <c r="C907" s="65" t="s">
        <v>7</v>
      </c>
      <c r="D907" s="73" t="s">
        <v>132</v>
      </c>
      <c r="E907" s="67" t="s">
        <v>501</v>
      </c>
      <c r="F907" s="68" t="s">
        <v>551</v>
      </c>
      <c r="G907" s="89"/>
      <c r="H907" s="89"/>
      <c r="I907" s="93"/>
      <c r="J907" s="89"/>
      <c r="K907" s="89"/>
      <c r="L907" s="89"/>
      <c r="M907" s="89">
        <v>0</v>
      </c>
      <c r="N907" s="89"/>
      <c r="O907" s="89">
        <v>0</v>
      </c>
      <c r="Q907" s="89"/>
      <c r="R907" s="89">
        <f t="shared" si="333"/>
        <v>0</v>
      </c>
      <c r="S907" s="89">
        <f t="shared" si="334"/>
        <v>0</v>
      </c>
      <c r="T907" s="89">
        <f t="shared" si="335"/>
        <v>0</v>
      </c>
    </row>
    <row r="908" spans="2:21" hidden="1" x14ac:dyDescent="0.25">
      <c r="B908" s="83">
        <v>883</v>
      </c>
      <c r="C908" s="110" t="s">
        <v>7</v>
      </c>
      <c r="D908" s="80" t="s">
        <v>526</v>
      </c>
      <c r="E908" s="81" t="s">
        <v>501</v>
      </c>
      <c r="F908" s="82" t="s">
        <v>551</v>
      </c>
      <c r="G908" s="91"/>
      <c r="H908" s="91"/>
      <c r="I908" s="94"/>
      <c r="J908" s="91"/>
      <c r="K908" s="91"/>
      <c r="L908" s="91"/>
      <c r="M908" s="88">
        <f t="shared" ref="M908:M909" si="341">SUM(K908+L908)</f>
        <v>0</v>
      </c>
      <c r="N908" s="91"/>
      <c r="O908" s="91">
        <v>0</v>
      </c>
      <c r="Q908" s="91">
        <v>254</v>
      </c>
      <c r="R908" s="91">
        <f t="shared" si="333"/>
        <v>0</v>
      </c>
      <c r="S908" s="91">
        <f t="shared" si="334"/>
        <v>0</v>
      </c>
      <c r="T908" s="91">
        <f t="shared" si="335"/>
        <v>0</v>
      </c>
    </row>
    <row r="909" spans="2:21" hidden="1" x14ac:dyDescent="0.25">
      <c r="B909" s="83">
        <v>884</v>
      </c>
      <c r="C909" s="110" t="s">
        <v>7</v>
      </c>
      <c r="D909" s="80" t="s">
        <v>132</v>
      </c>
      <c r="E909" s="81" t="s">
        <v>501</v>
      </c>
      <c r="F909" s="82" t="s">
        <v>551</v>
      </c>
      <c r="G909" s="91"/>
      <c r="H909" s="91"/>
      <c r="I909" s="94"/>
      <c r="J909" s="91"/>
      <c r="K909" s="91"/>
      <c r="L909" s="91"/>
      <c r="M909" s="88">
        <f t="shared" si="341"/>
        <v>0</v>
      </c>
      <c r="N909" s="91"/>
      <c r="O909" s="91">
        <v>0</v>
      </c>
      <c r="Q909" s="91">
        <v>254</v>
      </c>
      <c r="R909" s="91">
        <f t="shared" si="333"/>
        <v>0</v>
      </c>
      <c r="S909" s="91">
        <f t="shared" si="334"/>
        <v>0</v>
      </c>
      <c r="T909" s="91">
        <f t="shared" si="335"/>
        <v>0</v>
      </c>
    </row>
    <row r="910" spans="2:21" hidden="1" x14ac:dyDescent="0.25">
      <c r="B910" s="83">
        <v>885</v>
      </c>
      <c r="C910" s="110" t="s">
        <v>17</v>
      </c>
      <c r="D910" s="111" t="s">
        <v>552</v>
      </c>
      <c r="E910" s="112" t="s">
        <v>517</v>
      </c>
      <c r="F910" s="113" t="s">
        <v>553</v>
      </c>
      <c r="G910" s="101"/>
      <c r="H910" s="101"/>
      <c r="I910" s="114"/>
      <c r="J910" s="101"/>
      <c r="K910" s="101"/>
      <c r="L910" s="101"/>
      <c r="M910" s="101">
        <f>SUM(K910+L910)</f>
        <v>0</v>
      </c>
      <c r="N910" s="101"/>
      <c r="O910" s="101">
        <v>0</v>
      </c>
      <c r="P910" s="115"/>
      <c r="Q910" s="101">
        <v>680</v>
      </c>
      <c r="R910" s="101">
        <f t="shared" si="333"/>
        <v>0</v>
      </c>
      <c r="S910" s="101">
        <f t="shared" si="334"/>
        <v>0</v>
      </c>
      <c r="T910" s="101">
        <f t="shared" si="335"/>
        <v>0</v>
      </c>
    </row>
    <row r="911" spans="2:21" hidden="1" x14ac:dyDescent="0.25">
      <c r="B911" s="83">
        <v>886</v>
      </c>
      <c r="C911" s="59" t="s">
        <v>7</v>
      </c>
      <c r="D911" s="63" t="s">
        <v>302</v>
      </c>
      <c r="E911" s="55" t="s">
        <v>517</v>
      </c>
      <c r="F911" s="57" t="s">
        <v>553</v>
      </c>
      <c r="G911" s="88"/>
      <c r="H911" s="88"/>
      <c r="I911" s="92"/>
      <c r="J911" s="88"/>
      <c r="K911" s="88">
        <v>800</v>
      </c>
      <c r="L911" s="88"/>
      <c r="M911" s="88">
        <f t="shared" ref="M911:M915" si="342">SUM(K911+L911)</f>
        <v>800</v>
      </c>
      <c r="N911" s="88"/>
      <c r="O911" s="88">
        <v>0</v>
      </c>
      <c r="Q911" s="88">
        <v>445</v>
      </c>
      <c r="R911" s="88">
        <f t="shared" si="333"/>
        <v>356000</v>
      </c>
      <c r="S911" s="88">
        <f t="shared" si="334"/>
        <v>0</v>
      </c>
      <c r="T911" s="88">
        <f t="shared" si="335"/>
        <v>0</v>
      </c>
    </row>
    <row r="912" spans="2:21" x14ac:dyDescent="0.25">
      <c r="B912" s="83">
        <v>887</v>
      </c>
      <c r="C912" s="59" t="s">
        <v>23</v>
      </c>
      <c r="D912" s="63" t="s">
        <v>224</v>
      </c>
      <c r="E912" s="55" t="s">
        <v>517</v>
      </c>
      <c r="F912" s="57" t="s">
        <v>553</v>
      </c>
      <c r="G912" s="88"/>
      <c r="H912" s="88"/>
      <c r="I912" s="92"/>
      <c r="J912" s="88"/>
      <c r="K912" s="88"/>
      <c r="L912" s="88"/>
      <c r="M912" s="88">
        <f t="shared" si="342"/>
        <v>0</v>
      </c>
      <c r="N912" s="88"/>
      <c r="O912" s="88">
        <v>2550</v>
      </c>
      <c r="P912" s="41">
        <f>M912-N912</f>
        <v>0</v>
      </c>
      <c r="Q912" s="88">
        <v>510</v>
      </c>
      <c r="R912" s="88">
        <f t="shared" si="333"/>
        <v>0</v>
      </c>
      <c r="S912" s="88">
        <f t="shared" si="334"/>
        <v>0</v>
      </c>
      <c r="T912" s="88">
        <f t="shared" si="335"/>
        <v>1300500</v>
      </c>
      <c r="U912" s="54" t="s">
        <v>727</v>
      </c>
    </row>
    <row r="913" spans="2:21" hidden="1" x14ac:dyDescent="0.25">
      <c r="B913" s="83">
        <v>888</v>
      </c>
      <c r="C913" s="59" t="s">
        <v>17</v>
      </c>
      <c r="D913" s="63" t="s">
        <v>552</v>
      </c>
      <c r="E913" s="55" t="s">
        <v>517</v>
      </c>
      <c r="F913" s="57" t="s">
        <v>554</v>
      </c>
      <c r="G913" s="88"/>
      <c r="H913" s="88"/>
      <c r="I913" s="92"/>
      <c r="J913" s="88"/>
      <c r="K913" s="88"/>
      <c r="L913" s="88"/>
      <c r="M913" s="88">
        <f t="shared" si="342"/>
        <v>0</v>
      </c>
      <c r="N913" s="88"/>
      <c r="O913" s="88">
        <v>0</v>
      </c>
      <c r="Q913" s="88">
        <v>0</v>
      </c>
      <c r="R913" s="88">
        <f t="shared" si="333"/>
        <v>0</v>
      </c>
      <c r="S913" s="88">
        <f t="shared" si="334"/>
        <v>0</v>
      </c>
      <c r="T913" s="88">
        <f t="shared" si="335"/>
        <v>0</v>
      </c>
    </row>
    <row r="914" spans="2:21" hidden="1" x14ac:dyDescent="0.25">
      <c r="B914" s="83">
        <v>889</v>
      </c>
      <c r="C914" s="59" t="s">
        <v>7</v>
      </c>
      <c r="D914" s="63" t="s">
        <v>302</v>
      </c>
      <c r="E914" s="55" t="s">
        <v>517</v>
      </c>
      <c r="F914" s="57" t="s">
        <v>554</v>
      </c>
      <c r="G914" s="88"/>
      <c r="H914" s="88"/>
      <c r="I914" s="92"/>
      <c r="J914" s="88"/>
      <c r="K914" s="88"/>
      <c r="L914" s="88"/>
      <c r="M914" s="88">
        <f t="shared" si="342"/>
        <v>0</v>
      </c>
      <c r="N914" s="88"/>
      <c r="O914" s="88">
        <v>0</v>
      </c>
      <c r="Q914" s="88">
        <v>445</v>
      </c>
      <c r="R914" s="88">
        <f t="shared" si="333"/>
        <v>0</v>
      </c>
      <c r="S914" s="88">
        <f t="shared" si="334"/>
        <v>0</v>
      </c>
      <c r="T914" s="88">
        <f t="shared" si="335"/>
        <v>0</v>
      </c>
    </row>
    <row r="915" spans="2:21" x14ac:dyDescent="0.25">
      <c r="B915" s="83">
        <v>890</v>
      </c>
      <c r="C915" s="59" t="s">
        <v>23</v>
      </c>
      <c r="D915" s="63" t="s">
        <v>224</v>
      </c>
      <c r="E915" s="55" t="s">
        <v>517</v>
      </c>
      <c r="F915" s="57" t="s">
        <v>554</v>
      </c>
      <c r="G915" s="88"/>
      <c r="H915" s="88"/>
      <c r="I915" s="92"/>
      <c r="J915" s="88"/>
      <c r="K915" s="88"/>
      <c r="L915" s="88"/>
      <c r="M915" s="88">
        <f t="shared" si="342"/>
        <v>0</v>
      </c>
      <c r="N915" s="88"/>
      <c r="O915" s="88">
        <v>2900</v>
      </c>
      <c r="P915" s="41">
        <f>M915-N915</f>
        <v>0</v>
      </c>
      <c r="Q915" s="88">
        <v>580</v>
      </c>
      <c r="R915" s="88">
        <f t="shared" si="333"/>
        <v>0</v>
      </c>
      <c r="S915" s="88">
        <f t="shared" si="334"/>
        <v>0</v>
      </c>
      <c r="T915" s="88">
        <f t="shared" si="335"/>
        <v>1682000</v>
      </c>
      <c r="U915" s="54" t="s">
        <v>727</v>
      </c>
    </row>
    <row r="916" spans="2:21" hidden="1" x14ac:dyDescent="0.25">
      <c r="B916" s="83">
        <v>891</v>
      </c>
      <c r="C916" s="65" t="s">
        <v>17</v>
      </c>
      <c r="D916" s="73" t="s">
        <v>552</v>
      </c>
      <c r="E916" s="67" t="s">
        <v>517</v>
      </c>
      <c r="F916" s="68" t="s">
        <v>555</v>
      </c>
      <c r="G916" s="89"/>
      <c r="H916" s="89"/>
      <c r="I916" s="93"/>
      <c r="J916" s="89"/>
      <c r="K916" s="89"/>
      <c r="L916" s="89"/>
      <c r="M916" s="89">
        <v>0</v>
      </c>
      <c r="N916" s="89"/>
      <c r="O916" s="89">
        <v>0</v>
      </c>
      <c r="Q916" s="89">
        <v>0</v>
      </c>
      <c r="R916" s="89">
        <f t="shared" si="333"/>
        <v>0</v>
      </c>
      <c r="S916" s="89">
        <f t="shared" si="334"/>
        <v>0</v>
      </c>
      <c r="T916" s="89">
        <f t="shared" si="335"/>
        <v>0</v>
      </c>
    </row>
    <row r="917" spans="2:21" x14ac:dyDescent="0.25">
      <c r="B917" s="83">
        <v>892</v>
      </c>
      <c r="C917" s="65" t="s">
        <v>23</v>
      </c>
      <c r="D917" s="73" t="s">
        <v>243</v>
      </c>
      <c r="E917" s="67" t="s">
        <v>517</v>
      </c>
      <c r="F917" s="68" t="s">
        <v>555</v>
      </c>
      <c r="G917" s="89"/>
      <c r="H917" s="89"/>
      <c r="I917" s="93"/>
      <c r="J917" s="89"/>
      <c r="K917" s="89"/>
      <c r="L917" s="89"/>
      <c r="M917" s="89">
        <v>0</v>
      </c>
      <c r="N917" s="89"/>
      <c r="O917" s="89">
        <v>0</v>
      </c>
      <c r="P917" s="41">
        <f t="shared" ref="P917:P918" si="343">M917-N917</f>
        <v>0</v>
      </c>
      <c r="Q917" s="89"/>
      <c r="R917" s="89">
        <f t="shared" si="333"/>
        <v>0</v>
      </c>
      <c r="S917" s="89">
        <f t="shared" si="334"/>
        <v>0</v>
      </c>
      <c r="T917" s="89">
        <f t="shared" si="335"/>
        <v>0</v>
      </c>
    </row>
    <row r="918" spans="2:21" x14ac:dyDescent="0.25">
      <c r="B918" s="83">
        <v>893</v>
      </c>
      <c r="C918" s="110" t="s">
        <v>23</v>
      </c>
      <c r="D918" s="119" t="s">
        <v>224</v>
      </c>
      <c r="E918" s="112" t="s">
        <v>517</v>
      </c>
      <c r="F918" s="113" t="s">
        <v>555</v>
      </c>
      <c r="G918" s="101"/>
      <c r="H918" s="101"/>
      <c r="I918" s="114"/>
      <c r="J918" s="101"/>
      <c r="K918" s="101"/>
      <c r="L918" s="101"/>
      <c r="M918" s="101">
        <f>SUM(K918+L918)</f>
        <v>0</v>
      </c>
      <c r="N918" s="101"/>
      <c r="O918" s="101">
        <v>2925</v>
      </c>
      <c r="P918" s="118">
        <f t="shared" si="343"/>
        <v>0</v>
      </c>
      <c r="Q918" s="101">
        <v>585</v>
      </c>
      <c r="R918" s="101">
        <f t="shared" si="333"/>
        <v>0</v>
      </c>
      <c r="S918" s="101">
        <f t="shared" si="334"/>
        <v>0</v>
      </c>
      <c r="T918" s="101">
        <f t="shared" si="335"/>
        <v>1711125</v>
      </c>
    </row>
    <row r="919" spans="2:21" hidden="1" x14ac:dyDescent="0.25">
      <c r="B919" s="83">
        <v>894</v>
      </c>
      <c r="C919" s="65" t="s">
        <v>7</v>
      </c>
      <c r="D919" s="66" t="s">
        <v>205</v>
      </c>
      <c r="E919" s="67" t="s">
        <v>517</v>
      </c>
      <c r="F919" s="68" t="s">
        <v>556</v>
      </c>
      <c r="G919" s="89"/>
      <c r="H919" s="89"/>
      <c r="I919" s="93"/>
      <c r="J919" s="89"/>
      <c r="K919" s="89"/>
      <c r="L919" s="89"/>
      <c r="M919" s="89">
        <v>0</v>
      </c>
      <c r="N919" s="89"/>
      <c r="O919" s="89">
        <v>0</v>
      </c>
      <c r="Q919" s="89"/>
      <c r="R919" s="89">
        <f t="shared" si="333"/>
        <v>0</v>
      </c>
      <c r="S919" s="89">
        <f t="shared" si="334"/>
        <v>0</v>
      </c>
      <c r="T919" s="89">
        <f t="shared" si="335"/>
        <v>0</v>
      </c>
    </row>
    <row r="920" spans="2:21" x14ac:dyDescent="0.25">
      <c r="B920" s="83">
        <v>895</v>
      </c>
      <c r="C920" s="65" t="s">
        <v>23</v>
      </c>
      <c r="D920" s="73" t="s">
        <v>243</v>
      </c>
      <c r="E920" s="67" t="s">
        <v>517</v>
      </c>
      <c r="F920" s="68" t="s">
        <v>556</v>
      </c>
      <c r="G920" s="89"/>
      <c r="H920" s="89"/>
      <c r="I920" s="93"/>
      <c r="J920" s="89"/>
      <c r="K920" s="89"/>
      <c r="L920" s="89"/>
      <c r="M920" s="89">
        <v>0</v>
      </c>
      <c r="N920" s="89"/>
      <c r="O920" s="89">
        <v>0</v>
      </c>
      <c r="P920" s="41">
        <f t="shared" ref="P920:P927" si="344">M920-N920</f>
        <v>0</v>
      </c>
      <c r="Q920" s="89"/>
      <c r="R920" s="89">
        <f t="shared" si="333"/>
        <v>0</v>
      </c>
      <c r="S920" s="89">
        <f t="shared" si="334"/>
        <v>0</v>
      </c>
      <c r="T920" s="89">
        <f t="shared" si="335"/>
        <v>0</v>
      </c>
    </row>
    <row r="921" spans="2:21" x14ac:dyDescent="0.25">
      <c r="B921" s="83">
        <v>896</v>
      </c>
      <c r="C921" s="59" t="s">
        <v>23</v>
      </c>
      <c r="D921" s="63" t="s">
        <v>224</v>
      </c>
      <c r="E921" s="55" t="s">
        <v>517</v>
      </c>
      <c r="F921" s="57" t="s">
        <v>556</v>
      </c>
      <c r="G921" s="88"/>
      <c r="H921" s="88"/>
      <c r="I921" s="92"/>
      <c r="J921" s="88"/>
      <c r="K921" s="88"/>
      <c r="L921" s="88"/>
      <c r="M921" s="88">
        <f t="shared" ref="M921:M947" si="345">SUM(K921+L921)</f>
        <v>0</v>
      </c>
      <c r="N921" s="88"/>
      <c r="O921" s="88">
        <v>7125</v>
      </c>
      <c r="P921" s="41">
        <f t="shared" si="344"/>
        <v>0</v>
      </c>
      <c r="Q921" s="88">
        <v>285</v>
      </c>
      <c r="R921" s="88">
        <f t="shared" si="333"/>
        <v>0</v>
      </c>
      <c r="S921" s="88">
        <f t="shared" si="334"/>
        <v>0</v>
      </c>
      <c r="T921" s="88">
        <f t="shared" si="335"/>
        <v>2030625</v>
      </c>
      <c r="U921" s="54" t="s">
        <v>727</v>
      </c>
    </row>
    <row r="922" spans="2:21" x14ac:dyDescent="0.25">
      <c r="B922" s="83">
        <v>897</v>
      </c>
      <c r="C922" s="59" t="s">
        <v>23</v>
      </c>
      <c r="D922" s="63" t="s">
        <v>557</v>
      </c>
      <c r="E922" s="55" t="s">
        <v>517</v>
      </c>
      <c r="F922" s="57" t="s">
        <v>556</v>
      </c>
      <c r="G922" s="88"/>
      <c r="H922" s="88"/>
      <c r="I922" s="92"/>
      <c r="J922" s="88"/>
      <c r="K922" s="88"/>
      <c r="L922" s="88"/>
      <c r="M922" s="88">
        <f t="shared" si="345"/>
        <v>0</v>
      </c>
      <c r="N922" s="88"/>
      <c r="O922" s="88">
        <v>0</v>
      </c>
      <c r="P922" s="41">
        <f t="shared" si="344"/>
        <v>0</v>
      </c>
      <c r="Q922" s="88">
        <v>370</v>
      </c>
      <c r="R922" s="88">
        <f t="shared" si="333"/>
        <v>0</v>
      </c>
      <c r="S922" s="88">
        <f t="shared" si="334"/>
        <v>0</v>
      </c>
      <c r="T922" s="88">
        <f t="shared" si="335"/>
        <v>0</v>
      </c>
      <c r="U922" s="54" t="s">
        <v>727</v>
      </c>
    </row>
    <row r="923" spans="2:21" x14ac:dyDescent="0.25">
      <c r="B923" s="83">
        <v>898</v>
      </c>
      <c r="C923" s="59" t="s">
        <v>23</v>
      </c>
      <c r="D923" s="63" t="s">
        <v>558</v>
      </c>
      <c r="E923" s="55" t="s">
        <v>517</v>
      </c>
      <c r="F923" s="57" t="s">
        <v>556</v>
      </c>
      <c r="G923" s="88"/>
      <c r="H923" s="88"/>
      <c r="I923" s="92"/>
      <c r="J923" s="88"/>
      <c r="K923" s="88"/>
      <c r="L923" s="88"/>
      <c r="M923" s="88">
        <f t="shared" si="345"/>
        <v>0</v>
      </c>
      <c r="N923" s="88"/>
      <c r="O923" s="88">
        <v>0</v>
      </c>
      <c r="P923" s="41">
        <f t="shared" si="344"/>
        <v>0</v>
      </c>
      <c r="Q923" s="88">
        <v>873</v>
      </c>
      <c r="R923" s="88">
        <f t="shared" si="333"/>
        <v>0</v>
      </c>
      <c r="S923" s="88">
        <f t="shared" si="334"/>
        <v>0</v>
      </c>
      <c r="T923" s="88">
        <f t="shared" si="335"/>
        <v>0</v>
      </c>
    </row>
    <row r="924" spans="2:21" x14ac:dyDescent="0.25">
      <c r="B924" s="83">
        <v>899</v>
      </c>
      <c r="C924" s="110" t="s">
        <v>23</v>
      </c>
      <c r="D924" s="119" t="s">
        <v>253</v>
      </c>
      <c r="E924" s="112" t="s">
        <v>527</v>
      </c>
      <c r="F924" s="113" t="s">
        <v>559</v>
      </c>
      <c r="G924" s="101"/>
      <c r="H924" s="101"/>
      <c r="I924" s="114"/>
      <c r="J924" s="101"/>
      <c r="K924" s="101"/>
      <c r="L924" s="101"/>
      <c r="M924" s="101">
        <f>SUM(K924+L924)</f>
        <v>0</v>
      </c>
      <c r="N924" s="101"/>
      <c r="O924" s="101">
        <v>0</v>
      </c>
      <c r="P924" s="118">
        <f t="shared" si="344"/>
        <v>0</v>
      </c>
      <c r="Q924" s="101">
        <v>490</v>
      </c>
      <c r="R924" s="101">
        <f t="shared" si="333"/>
        <v>0</v>
      </c>
      <c r="S924" s="101">
        <f t="shared" si="334"/>
        <v>0</v>
      </c>
      <c r="T924" s="101">
        <f t="shared" si="335"/>
        <v>0</v>
      </c>
      <c r="U924" s="54" t="s">
        <v>713</v>
      </c>
    </row>
    <row r="925" spans="2:21" x14ac:dyDescent="0.25">
      <c r="B925" s="83">
        <v>900</v>
      </c>
      <c r="C925" s="59" t="s">
        <v>23</v>
      </c>
      <c r="D925" s="63" t="s">
        <v>59</v>
      </c>
      <c r="E925" s="55" t="s">
        <v>517</v>
      </c>
      <c r="F925" s="57" t="s">
        <v>560</v>
      </c>
      <c r="G925" s="88"/>
      <c r="H925" s="88"/>
      <c r="I925" s="92"/>
      <c r="J925" s="88"/>
      <c r="K925" s="88">
        <v>2150</v>
      </c>
      <c r="L925" s="88"/>
      <c r="M925" s="88">
        <f t="shared" si="345"/>
        <v>2150</v>
      </c>
      <c r="N925" s="88"/>
      <c r="O925" s="88">
        <v>0</v>
      </c>
      <c r="P925" s="41">
        <f t="shared" si="344"/>
        <v>2150</v>
      </c>
      <c r="Q925" s="88">
        <v>430</v>
      </c>
      <c r="R925" s="88">
        <f t="shared" si="333"/>
        <v>924500</v>
      </c>
      <c r="S925" s="88">
        <f t="shared" si="334"/>
        <v>0</v>
      </c>
      <c r="T925" s="88">
        <f t="shared" si="335"/>
        <v>0</v>
      </c>
      <c r="U925" s="54" t="s">
        <v>727</v>
      </c>
    </row>
    <row r="926" spans="2:21" x14ac:dyDescent="0.25">
      <c r="B926" s="83">
        <v>901</v>
      </c>
      <c r="C926" s="95" t="s">
        <v>23</v>
      </c>
      <c r="D926" s="96" t="s">
        <v>203</v>
      </c>
      <c r="E926" s="97" t="s">
        <v>517</v>
      </c>
      <c r="F926" s="98" t="s">
        <v>563</v>
      </c>
      <c r="G926" s="99"/>
      <c r="H926" s="99"/>
      <c r="I926" s="100"/>
      <c r="J926" s="99"/>
      <c r="K926" s="99">
        <v>2425</v>
      </c>
      <c r="L926" s="99"/>
      <c r="M926" s="99">
        <f t="shared" si="345"/>
        <v>2425</v>
      </c>
      <c r="N926" s="99"/>
      <c r="O926" s="99">
        <v>0</v>
      </c>
      <c r="P926" s="41">
        <f t="shared" si="344"/>
        <v>2425</v>
      </c>
      <c r="Q926" s="99">
        <v>485</v>
      </c>
      <c r="R926" s="99">
        <f t="shared" si="333"/>
        <v>1176125</v>
      </c>
      <c r="S926" s="99">
        <f t="shared" si="334"/>
        <v>0</v>
      </c>
      <c r="T926" s="99">
        <f t="shared" si="335"/>
        <v>0</v>
      </c>
      <c r="U926" s="54" t="s">
        <v>727</v>
      </c>
    </row>
    <row r="927" spans="2:21" x14ac:dyDescent="0.25">
      <c r="B927" s="83">
        <v>901</v>
      </c>
      <c r="C927" s="59" t="s">
        <v>23</v>
      </c>
      <c r="D927" s="61" t="s">
        <v>203</v>
      </c>
      <c r="E927" s="55" t="s">
        <v>517</v>
      </c>
      <c r="F927" s="57" t="s">
        <v>560</v>
      </c>
      <c r="G927" s="88"/>
      <c r="H927" s="88"/>
      <c r="I927" s="92"/>
      <c r="J927" s="88"/>
      <c r="K927" s="88"/>
      <c r="L927" s="88"/>
      <c r="M927" s="88">
        <f t="shared" si="345"/>
        <v>0</v>
      </c>
      <c r="N927" s="88"/>
      <c r="O927" s="88">
        <v>0</v>
      </c>
      <c r="P927" s="41">
        <f t="shared" si="344"/>
        <v>0</v>
      </c>
      <c r="Q927" s="88">
        <v>465</v>
      </c>
      <c r="R927" s="88">
        <f t="shared" si="333"/>
        <v>0</v>
      </c>
      <c r="S927" s="88">
        <f t="shared" si="334"/>
        <v>0</v>
      </c>
      <c r="T927" s="88">
        <f t="shared" si="335"/>
        <v>0</v>
      </c>
      <c r="U927" s="54" t="s">
        <v>727</v>
      </c>
    </row>
    <row r="928" spans="2:21" hidden="1" x14ac:dyDescent="0.25">
      <c r="B928" s="83">
        <v>902</v>
      </c>
      <c r="C928" s="65" t="s">
        <v>7</v>
      </c>
      <c r="D928" s="66" t="s">
        <v>165</v>
      </c>
      <c r="E928" s="67" t="s">
        <v>517</v>
      </c>
      <c r="F928" s="68" t="s">
        <v>560</v>
      </c>
      <c r="G928" s="89"/>
      <c r="H928" s="89"/>
      <c r="I928" s="93"/>
      <c r="J928" s="89"/>
      <c r="K928" s="89"/>
      <c r="L928" s="89"/>
      <c r="M928" s="89">
        <v>0</v>
      </c>
      <c r="N928" s="89"/>
      <c r="O928" s="89">
        <v>0</v>
      </c>
      <c r="Q928" s="89"/>
      <c r="R928" s="89">
        <f t="shared" si="333"/>
        <v>0</v>
      </c>
      <c r="S928" s="89">
        <f t="shared" si="334"/>
        <v>0</v>
      </c>
      <c r="T928" s="89">
        <f t="shared" si="335"/>
        <v>0</v>
      </c>
    </row>
    <row r="929" spans="2:21" x14ac:dyDescent="0.25">
      <c r="B929" s="83">
        <v>903</v>
      </c>
      <c r="C929" s="59" t="s">
        <v>23</v>
      </c>
      <c r="D929" s="61" t="s">
        <v>124</v>
      </c>
      <c r="E929" s="55" t="s">
        <v>517</v>
      </c>
      <c r="F929" s="57" t="s">
        <v>560</v>
      </c>
      <c r="G929" s="88"/>
      <c r="H929" s="88"/>
      <c r="I929" s="92"/>
      <c r="J929" s="88"/>
      <c r="K929" s="88"/>
      <c r="L929" s="88"/>
      <c r="M929" s="88">
        <f t="shared" si="345"/>
        <v>0</v>
      </c>
      <c r="N929" s="88"/>
      <c r="O929" s="88">
        <v>0</v>
      </c>
      <c r="P929" s="41">
        <f>M929-N929</f>
        <v>0</v>
      </c>
      <c r="Q929" s="88">
        <v>189</v>
      </c>
      <c r="R929" s="88">
        <f t="shared" si="333"/>
        <v>0</v>
      </c>
      <c r="S929" s="88">
        <f t="shared" si="334"/>
        <v>0</v>
      </c>
      <c r="T929" s="88">
        <f t="shared" si="335"/>
        <v>0</v>
      </c>
      <c r="U929" s="54" t="s">
        <v>728</v>
      </c>
    </row>
    <row r="930" spans="2:21" hidden="1" x14ac:dyDescent="0.25">
      <c r="B930" s="83">
        <v>904</v>
      </c>
      <c r="C930" s="59" t="s">
        <v>7</v>
      </c>
      <c r="D930" s="61" t="s">
        <v>8</v>
      </c>
      <c r="E930" s="55" t="s">
        <v>517</v>
      </c>
      <c r="F930" s="57" t="s">
        <v>560</v>
      </c>
      <c r="G930" s="88"/>
      <c r="H930" s="88"/>
      <c r="I930" s="92"/>
      <c r="J930" s="88"/>
      <c r="K930" s="88">
        <v>6750</v>
      </c>
      <c r="L930" s="88"/>
      <c r="M930" s="88">
        <f t="shared" si="345"/>
        <v>6750</v>
      </c>
      <c r="N930" s="88"/>
      <c r="O930" s="88">
        <v>4500</v>
      </c>
      <c r="Q930" s="88">
        <v>450</v>
      </c>
      <c r="R930" s="88">
        <f t="shared" si="333"/>
        <v>3037500</v>
      </c>
      <c r="S930" s="88">
        <f t="shared" si="334"/>
        <v>0</v>
      </c>
      <c r="T930" s="88">
        <f t="shared" si="335"/>
        <v>2025000</v>
      </c>
    </row>
    <row r="931" spans="2:21" x14ac:dyDescent="0.25">
      <c r="B931" s="83">
        <v>905</v>
      </c>
      <c r="C931" s="59" t="s">
        <v>23</v>
      </c>
      <c r="D931" s="61" t="s">
        <v>138</v>
      </c>
      <c r="E931" s="55" t="s">
        <v>517</v>
      </c>
      <c r="F931" s="57" t="s">
        <v>560</v>
      </c>
      <c r="G931" s="88"/>
      <c r="H931" s="88"/>
      <c r="I931" s="92"/>
      <c r="J931" s="88"/>
      <c r="K931" s="88"/>
      <c r="L931" s="88"/>
      <c r="M931" s="88">
        <f t="shared" si="345"/>
        <v>0</v>
      </c>
      <c r="N931" s="88"/>
      <c r="O931" s="88">
        <v>0</v>
      </c>
      <c r="P931" s="41">
        <f>M931-N931</f>
        <v>0</v>
      </c>
      <c r="Q931" s="88">
        <v>504</v>
      </c>
      <c r="R931" s="88">
        <f t="shared" si="333"/>
        <v>0</v>
      </c>
      <c r="S931" s="88">
        <f t="shared" si="334"/>
        <v>0</v>
      </c>
      <c r="T931" s="88">
        <f t="shared" si="335"/>
        <v>0</v>
      </c>
      <c r="U931" s="54" t="s">
        <v>727</v>
      </c>
    </row>
    <row r="932" spans="2:21" hidden="1" x14ac:dyDescent="0.25">
      <c r="B932" s="83">
        <v>906</v>
      </c>
      <c r="C932" s="65" t="s">
        <v>7</v>
      </c>
      <c r="D932" s="66" t="s">
        <v>312</v>
      </c>
      <c r="E932" s="67" t="s">
        <v>517</v>
      </c>
      <c r="F932" s="68" t="s">
        <v>560</v>
      </c>
      <c r="G932" s="89"/>
      <c r="H932" s="89"/>
      <c r="I932" s="93"/>
      <c r="J932" s="89"/>
      <c r="K932" s="89"/>
      <c r="L932" s="89"/>
      <c r="M932" s="89">
        <v>0</v>
      </c>
      <c r="N932" s="89"/>
      <c r="O932" s="89">
        <v>0</v>
      </c>
      <c r="Q932" s="89"/>
      <c r="R932" s="89">
        <f t="shared" si="333"/>
        <v>0</v>
      </c>
      <c r="S932" s="89">
        <f t="shared" si="334"/>
        <v>0</v>
      </c>
      <c r="T932" s="89">
        <f t="shared" si="335"/>
        <v>0</v>
      </c>
    </row>
    <row r="933" spans="2:21" hidden="1" x14ac:dyDescent="0.25">
      <c r="B933" s="83">
        <v>907</v>
      </c>
      <c r="C933" s="59" t="s">
        <v>7</v>
      </c>
      <c r="D933" s="61" t="s">
        <v>38</v>
      </c>
      <c r="E933" s="55" t="s">
        <v>517</v>
      </c>
      <c r="F933" s="57" t="s">
        <v>560</v>
      </c>
      <c r="G933" s="88"/>
      <c r="H933" s="88"/>
      <c r="I933" s="92"/>
      <c r="J933" s="88"/>
      <c r="K933" s="88">
        <v>2240</v>
      </c>
      <c r="L933" s="88"/>
      <c r="M933" s="88">
        <f t="shared" si="345"/>
        <v>2240</v>
      </c>
      <c r="N933" s="88"/>
      <c r="O933" s="88">
        <v>0</v>
      </c>
      <c r="Q933" s="91">
        <v>448</v>
      </c>
      <c r="R933" s="88">
        <f t="shared" si="333"/>
        <v>1003520</v>
      </c>
      <c r="S933" s="88">
        <f t="shared" si="334"/>
        <v>0</v>
      </c>
      <c r="T933" s="88">
        <f t="shared" si="335"/>
        <v>0</v>
      </c>
    </row>
    <row r="934" spans="2:21" hidden="1" x14ac:dyDescent="0.25">
      <c r="B934" s="83">
        <v>908</v>
      </c>
      <c r="C934" s="65" t="s">
        <v>7</v>
      </c>
      <c r="D934" s="66" t="s">
        <v>166</v>
      </c>
      <c r="E934" s="67" t="s">
        <v>517</v>
      </c>
      <c r="F934" s="68" t="s">
        <v>560</v>
      </c>
      <c r="G934" s="89"/>
      <c r="H934" s="89"/>
      <c r="I934" s="93"/>
      <c r="J934" s="89"/>
      <c r="K934" s="89"/>
      <c r="L934" s="89"/>
      <c r="M934" s="89">
        <v>0</v>
      </c>
      <c r="N934" s="89"/>
      <c r="O934" s="89">
        <v>0</v>
      </c>
      <c r="Q934" s="89"/>
      <c r="R934" s="89">
        <f t="shared" si="333"/>
        <v>0</v>
      </c>
      <c r="S934" s="89">
        <f t="shared" si="334"/>
        <v>0</v>
      </c>
      <c r="T934" s="89">
        <f t="shared" si="335"/>
        <v>0</v>
      </c>
    </row>
    <row r="935" spans="2:21" x14ac:dyDescent="0.25">
      <c r="B935" s="83">
        <v>909</v>
      </c>
      <c r="C935" s="59" t="s">
        <v>23</v>
      </c>
      <c r="D935" s="61" t="s">
        <v>561</v>
      </c>
      <c r="E935" s="55" t="s">
        <v>517</v>
      </c>
      <c r="F935" s="57" t="s">
        <v>560</v>
      </c>
      <c r="G935" s="88"/>
      <c r="H935" s="88"/>
      <c r="I935" s="92"/>
      <c r="J935" s="88"/>
      <c r="K935" s="88"/>
      <c r="L935" s="88"/>
      <c r="M935" s="88">
        <f t="shared" si="345"/>
        <v>0</v>
      </c>
      <c r="N935" s="88"/>
      <c r="O935" s="88">
        <v>2235</v>
      </c>
      <c r="P935" s="41">
        <f>M935-N935</f>
        <v>0</v>
      </c>
      <c r="Q935" s="91">
        <v>447</v>
      </c>
      <c r="R935" s="88">
        <f t="shared" si="333"/>
        <v>0</v>
      </c>
      <c r="S935" s="88">
        <f t="shared" si="334"/>
        <v>0</v>
      </c>
      <c r="T935" s="88">
        <f t="shared" si="335"/>
        <v>999045</v>
      </c>
      <c r="U935" s="54" t="s">
        <v>744</v>
      </c>
    </row>
    <row r="936" spans="2:21" hidden="1" x14ac:dyDescent="0.25">
      <c r="B936" s="83">
        <v>910</v>
      </c>
      <c r="C936" s="110" t="s">
        <v>7</v>
      </c>
      <c r="D936" s="85" t="s">
        <v>14</v>
      </c>
      <c r="E936" s="81" t="s">
        <v>517</v>
      </c>
      <c r="F936" s="82" t="s">
        <v>560</v>
      </c>
      <c r="G936" s="91"/>
      <c r="H936" s="91"/>
      <c r="I936" s="94"/>
      <c r="J936" s="91"/>
      <c r="K936" s="91"/>
      <c r="L936" s="91"/>
      <c r="M936" s="88">
        <f t="shared" si="345"/>
        <v>0</v>
      </c>
      <c r="N936" s="91"/>
      <c r="O936" s="91">
        <v>0</v>
      </c>
      <c r="Q936" s="91">
        <v>360</v>
      </c>
      <c r="R936" s="91">
        <f t="shared" si="333"/>
        <v>0</v>
      </c>
      <c r="S936" s="91">
        <f t="shared" si="334"/>
        <v>0</v>
      </c>
      <c r="T936" s="91">
        <f t="shared" si="335"/>
        <v>0</v>
      </c>
    </row>
    <row r="937" spans="2:21" hidden="1" x14ac:dyDescent="0.25">
      <c r="B937" s="83">
        <v>911</v>
      </c>
      <c r="C937" s="59" t="s">
        <v>7</v>
      </c>
      <c r="D937" s="61" t="s">
        <v>562</v>
      </c>
      <c r="E937" s="55" t="s">
        <v>517</v>
      </c>
      <c r="F937" s="57" t="s">
        <v>560</v>
      </c>
      <c r="G937" s="88"/>
      <c r="H937" s="88"/>
      <c r="I937" s="92"/>
      <c r="J937" s="88"/>
      <c r="K937" s="88">
        <v>2280</v>
      </c>
      <c r="L937" s="88"/>
      <c r="M937" s="88">
        <f t="shared" si="345"/>
        <v>2280</v>
      </c>
      <c r="N937" s="88"/>
      <c r="O937" s="88">
        <v>0</v>
      </c>
      <c r="Q937" s="91">
        <v>456</v>
      </c>
      <c r="R937" s="88">
        <f t="shared" si="333"/>
        <v>1039680</v>
      </c>
      <c r="S937" s="88">
        <f t="shared" si="334"/>
        <v>0</v>
      </c>
      <c r="T937" s="88">
        <f t="shared" si="335"/>
        <v>0</v>
      </c>
    </row>
    <row r="938" spans="2:21" hidden="1" x14ac:dyDescent="0.25">
      <c r="B938" s="83">
        <v>912</v>
      </c>
      <c r="C938" s="65" t="s">
        <v>7</v>
      </c>
      <c r="D938" s="66" t="s">
        <v>65</v>
      </c>
      <c r="E938" s="67" t="s">
        <v>517</v>
      </c>
      <c r="F938" s="68" t="s">
        <v>560</v>
      </c>
      <c r="G938" s="89"/>
      <c r="H938" s="89"/>
      <c r="I938" s="93"/>
      <c r="J938" s="89"/>
      <c r="K938" s="89"/>
      <c r="L938" s="89"/>
      <c r="M938" s="89">
        <v>0</v>
      </c>
      <c r="N938" s="89"/>
      <c r="O938" s="89">
        <v>0</v>
      </c>
      <c r="Q938" s="89"/>
      <c r="R938" s="89">
        <f t="shared" si="333"/>
        <v>0</v>
      </c>
      <c r="S938" s="89">
        <f t="shared" si="334"/>
        <v>0</v>
      </c>
      <c r="T938" s="89">
        <f t="shared" si="335"/>
        <v>0</v>
      </c>
    </row>
    <row r="939" spans="2:21" hidden="1" x14ac:dyDescent="0.25">
      <c r="B939" s="83">
        <v>913</v>
      </c>
      <c r="C939" s="59" t="s">
        <v>7</v>
      </c>
      <c r="D939" s="61" t="s">
        <v>526</v>
      </c>
      <c r="E939" s="55" t="s">
        <v>517</v>
      </c>
      <c r="F939" s="57" t="s">
        <v>560</v>
      </c>
      <c r="G939" s="88"/>
      <c r="H939" s="88"/>
      <c r="I939" s="92"/>
      <c r="J939" s="88"/>
      <c r="K939" s="88"/>
      <c r="L939" s="88"/>
      <c r="M939" s="88">
        <f t="shared" si="345"/>
        <v>0</v>
      </c>
      <c r="N939" s="88"/>
      <c r="O939" s="88">
        <v>0</v>
      </c>
      <c r="Q939" s="88">
        <v>365</v>
      </c>
      <c r="R939" s="88">
        <f t="shared" si="333"/>
        <v>0</v>
      </c>
      <c r="S939" s="88">
        <f t="shared" si="334"/>
        <v>0</v>
      </c>
      <c r="T939" s="88">
        <f t="shared" si="335"/>
        <v>0</v>
      </c>
    </row>
    <row r="940" spans="2:21" x14ac:dyDescent="0.25">
      <c r="B940" s="83">
        <v>914</v>
      </c>
      <c r="C940" s="59" t="s">
        <v>23</v>
      </c>
      <c r="D940" s="61" t="s">
        <v>74</v>
      </c>
      <c r="E940" s="55" t="s">
        <v>517</v>
      </c>
      <c r="F940" s="57" t="s">
        <v>560</v>
      </c>
      <c r="G940" s="88"/>
      <c r="H940" s="88"/>
      <c r="I940" s="92"/>
      <c r="J940" s="88"/>
      <c r="K940" s="88">
        <v>2275</v>
      </c>
      <c r="L940" s="88"/>
      <c r="M940" s="88">
        <f t="shared" si="345"/>
        <v>2275</v>
      </c>
      <c r="N940" s="88"/>
      <c r="O940" s="88">
        <v>2275</v>
      </c>
      <c r="P940" s="41">
        <f t="shared" ref="P940:P941" si="346">M940-N940</f>
        <v>2275</v>
      </c>
      <c r="Q940" s="88">
        <v>455</v>
      </c>
      <c r="R940" s="88">
        <f t="shared" si="333"/>
        <v>1035125</v>
      </c>
      <c r="S940" s="88">
        <f t="shared" si="334"/>
        <v>0</v>
      </c>
      <c r="T940" s="88">
        <f t="shared" si="335"/>
        <v>1035125</v>
      </c>
      <c r="U940" s="54" t="s">
        <v>727</v>
      </c>
    </row>
    <row r="941" spans="2:21" x14ac:dyDescent="0.25">
      <c r="B941" s="83">
        <v>915</v>
      </c>
      <c r="C941" s="59" t="s">
        <v>23</v>
      </c>
      <c r="D941" s="61" t="s">
        <v>59</v>
      </c>
      <c r="E941" s="55" t="s">
        <v>517</v>
      </c>
      <c r="F941" s="57" t="s">
        <v>563</v>
      </c>
      <c r="G941" s="88"/>
      <c r="H941" s="88"/>
      <c r="I941" s="92"/>
      <c r="J941" s="88"/>
      <c r="K941" s="88"/>
      <c r="L941" s="88"/>
      <c r="M941" s="88">
        <f t="shared" si="345"/>
        <v>0</v>
      </c>
      <c r="N941" s="88"/>
      <c r="O941" s="88">
        <v>0</v>
      </c>
      <c r="P941" s="41">
        <f t="shared" si="346"/>
        <v>0</v>
      </c>
      <c r="Q941" s="88">
        <v>334.9</v>
      </c>
      <c r="R941" s="88">
        <f t="shared" si="333"/>
        <v>0</v>
      </c>
      <c r="S941" s="88">
        <f t="shared" si="334"/>
        <v>0</v>
      </c>
      <c r="T941" s="88">
        <f t="shared" si="335"/>
        <v>0</v>
      </c>
      <c r="U941" s="54" t="s">
        <v>727</v>
      </c>
    </row>
    <row r="942" spans="2:21" hidden="1" x14ac:dyDescent="0.25">
      <c r="B942" s="83">
        <v>916</v>
      </c>
      <c r="C942" s="59" t="s">
        <v>7</v>
      </c>
      <c r="D942" s="61" t="s">
        <v>8</v>
      </c>
      <c r="E942" s="55" t="s">
        <v>517</v>
      </c>
      <c r="F942" s="57" t="s">
        <v>563</v>
      </c>
      <c r="G942" s="88"/>
      <c r="H942" s="88"/>
      <c r="I942" s="92"/>
      <c r="J942" s="88"/>
      <c r="K942" s="88">
        <v>7075</v>
      </c>
      <c r="L942" s="88"/>
      <c r="M942" s="88">
        <f t="shared" si="345"/>
        <v>7075</v>
      </c>
      <c r="N942" s="88"/>
      <c r="O942" s="88">
        <v>4800</v>
      </c>
      <c r="Q942" s="88">
        <v>480</v>
      </c>
      <c r="R942" s="88">
        <f t="shared" si="333"/>
        <v>3396000</v>
      </c>
      <c r="S942" s="88">
        <f t="shared" si="334"/>
        <v>0</v>
      </c>
      <c r="T942" s="88">
        <f t="shared" si="335"/>
        <v>2304000</v>
      </c>
    </row>
    <row r="943" spans="2:21" x14ac:dyDescent="0.25">
      <c r="B943" s="83">
        <v>917</v>
      </c>
      <c r="C943" s="59" t="s">
        <v>23</v>
      </c>
      <c r="D943" s="61" t="s">
        <v>138</v>
      </c>
      <c r="E943" s="55" t="s">
        <v>517</v>
      </c>
      <c r="F943" s="57" t="s">
        <v>563</v>
      </c>
      <c r="G943" s="88"/>
      <c r="H943" s="88"/>
      <c r="I943" s="92"/>
      <c r="J943" s="88"/>
      <c r="K943" s="88"/>
      <c r="L943" s="88"/>
      <c r="M943" s="88">
        <f t="shared" si="345"/>
        <v>0</v>
      </c>
      <c r="N943" s="88"/>
      <c r="O943" s="88">
        <v>0</v>
      </c>
      <c r="P943" s="41">
        <f>M943-N943</f>
        <v>0</v>
      </c>
      <c r="Q943" s="88">
        <v>795</v>
      </c>
      <c r="R943" s="88">
        <f t="shared" si="333"/>
        <v>0</v>
      </c>
      <c r="S943" s="88">
        <f t="shared" si="334"/>
        <v>0</v>
      </c>
      <c r="T943" s="88">
        <f t="shared" si="335"/>
        <v>0</v>
      </c>
      <c r="U943" s="54" t="s">
        <v>727</v>
      </c>
    </row>
    <row r="944" spans="2:21" hidden="1" x14ac:dyDescent="0.25">
      <c r="B944" s="83">
        <v>918</v>
      </c>
      <c r="C944" s="59" t="s">
        <v>7</v>
      </c>
      <c r="D944" s="61" t="s">
        <v>38</v>
      </c>
      <c r="E944" s="55" t="s">
        <v>517</v>
      </c>
      <c r="F944" s="57" t="s">
        <v>563</v>
      </c>
      <c r="G944" s="88"/>
      <c r="H944" s="88"/>
      <c r="I944" s="92"/>
      <c r="J944" s="88"/>
      <c r="K944" s="88">
        <v>2425</v>
      </c>
      <c r="L944" s="88"/>
      <c r="M944" s="88">
        <f t="shared" si="345"/>
        <v>2425</v>
      </c>
      <c r="N944" s="88"/>
      <c r="O944" s="88">
        <v>0</v>
      </c>
      <c r="Q944" s="88">
        <v>485</v>
      </c>
      <c r="R944" s="88">
        <f t="shared" si="333"/>
        <v>1176125</v>
      </c>
      <c r="S944" s="88">
        <f t="shared" si="334"/>
        <v>0</v>
      </c>
      <c r="T944" s="88">
        <f t="shared" si="335"/>
        <v>0</v>
      </c>
    </row>
    <row r="945" spans="2:21" x14ac:dyDescent="0.25">
      <c r="B945" s="83">
        <v>919</v>
      </c>
      <c r="C945" s="59" t="s">
        <v>23</v>
      </c>
      <c r="D945" s="61" t="s">
        <v>74</v>
      </c>
      <c r="E945" s="55" t="s">
        <v>517</v>
      </c>
      <c r="F945" s="57" t="s">
        <v>563</v>
      </c>
      <c r="G945" s="88"/>
      <c r="H945" s="88"/>
      <c r="I945" s="92"/>
      <c r="J945" s="88"/>
      <c r="K945" s="88">
        <v>2400</v>
      </c>
      <c r="L945" s="88"/>
      <c r="M945" s="88">
        <f t="shared" si="345"/>
        <v>2400</v>
      </c>
      <c r="N945" s="88"/>
      <c r="O945" s="88">
        <v>2400</v>
      </c>
      <c r="P945" s="41">
        <f t="shared" ref="P945:P949" si="347">M945-N945</f>
        <v>2400</v>
      </c>
      <c r="Q945" s="88">
        <v>480</v>
      </c>
      <c r="R945" s="88">
        <f t="shared" si="333"/>
        <v>1152000</v>
      </c>
      <c r="S945" s="88">
        <f t="shared" si="334"/>
        <v>0</v>
      </c>
      <c r="T945" s="88">
        <f t="shared" si="335"/>
        <v>1152000</v>
      </c>
      <c r="U945" s="54" t="s">
        <v>727</v>
      </c>
    </row>
    <row r="946" spans="2:21" x14ac:dyDescent="0.25">
      <c r="B946" s="83">
        <v>920</v>
      </c>
      <c r="C946" s="59" t="s">
        <v>23</v>
      </c>
      <c r="D946" s="61" t="s">
        <v>58</v>
      </c>
      <c r="E946" s="55" t="s">
        <v>517</v>
      </c>
      <c r="F946" s="57" t="s">
        <v>564</v>
      </c>
      <c r="G946" s="88"/>
      <c r="H946" s="88"/>
      <c r="I946" s="92"/>
      <c r="J946" s="88"/>
      <c r="K946" s="88"/>
      <c r="L946" s="88"/>
      <c r="M946" s="88">
        <f t="shared" si="345"/>
        <v>0</v>
      </c>
      <c r="N946" s="88"/>
      <c r="O946" s="88">
        <v>0</v>
      </c>
      <c r="P946" s="41">
        <f t="shared" si="347"/>
        <v>0</v>
      </c>
      <c r="Q946" s="88">
        <v>420</v>
      </c>
      <c r="R946" s="88">
        <f t="shared" si="333"/>
        <v>0</v>
      </c>
      <c r="S946" s="88">
        <f t="shared" si="334"/>
        <v>0</v>
      </c>
      <c r="T946" s="88">
        <f t="shared" si="335"/>
        <v>0</v>
      </c>
      <c r="U946" s="54" t="s">
        <v>727</v>
      </c>
    </row>
    <row r="947" spans="2:21" x14ac:dyDescent="0.25">
      <c r="B947" s="83">
        <v>921</v>
      </c>
      <c r="C947" s="59" t="s">
        <v>23</v>
      </c>
      <c r="D947" s="61" t="s">
        <v>203</v>
      </c>
      <c r="E947" s="55" t="s">
        <v>517</v>
      </c>
      <c r="F947" s="57" t="s">
        <v>564</v>
      </c>
      <c r="G947" s="88"/>
      <c r="H947" s="88"/>
      <c r="I947" s="92"/>
      <c r="J947" s="88"/>
      <c r="K947" s="88"/>
      <c r="L947" s="88"/>
      <c r="M947" s="88">
        <f t="shared" si="345"/>
        <v>0</v>
      </c>
      <c r="N947" s="88"/>
      <c r="O947" s="88">
        <v>2470</v>
      </c>
      <c r="P947" s="41">
        <f t="shared" si="347"/>
        <v>0</v>
      </c>
      <c r="Q947" s="88">
        <v>494</v>
      </c>
      <c r="R947" s="88">
        <f t="shared" si="333"/>
        <v>0</v>
      </c>
      <c r="S947" s="88">
        <f t="shared" si="334"/>
        <v>0</v>
      </c>
      <c r="T947" s="88">
        <f t="shared" si="335"/>
        <v>1220180</v>
      </c>
      <c r="U947" s="54" t="s">
        <v>727</v>
      </c>
    </row>
    <row r="948" spans="2:21" x14ac:dyDescent="0.25">
      <c r="B948" s="83">
        <v>922</v>
      </c>
      <c r="C948" s="65" t="s">
        <v>23</v>
      </c>
      <c r="D948" s="66" t="s">
        <v>59</v>
      </c>
      <c r="E948" s="67" t="s">
        <v>517</v>
      </c>
      <c r="F948" s="68" t="s">
        <v>564</v>
      </c>
      <c r="G948" s="89"/>
      <c r="H948" s="89"/>
      <c r="I948" s="93"/>
      <c r="J948" s="89"/>
      <c r="K948" s="89"/>
      <c r="L948" s="89"/>
      <c r="M948" s="89">
        <v>0</v>
      </c>
      <c r="N948" s="89"/>
      <c r="O948" s="89">
        <v>0</v>
      </c>
      <c r="P948" s="41">
        <f t="shared" si="347"/>
        <v>0</v>
      </c>
      <c r="Q948" s="89"/>
      <c r="R948" s="89">
        <f t="shared" si="333"/>
        <v>0</v>
      </c>
      <c r="S948" s="89">
        <f t="shared" si="334"/>
        <v>0</v>
      </c>
      <c r="T948" s="89">
        <f t="shared" si="335"/>
        <v>0</v>
      </c>
    </row>
    <row r="949" spans="2:21" x14ac:dyDescent="0.25">
      <c r="B949" s="83">
        <v>923</v>
      </c>
      <c r="C949" s="65" t="s">
        <v>23</v>
      </c>
      <c r="D949" s="66" t="s">
        <v>62</v>
      </c>
      <c r="E949" s="67" t="s">
        <v>517</v>
      </c>
      <c r="F949" s="68" t="s">
        <v>564</v>
      </c>
      <c r="G949" s="89"/>
      <c r="H949" s="89"/>
      <c r="I949" s="93"/>
      <c r="J949" s="89"/>
      <c r="K949" s="89"/>
      <c r="L949" s="89"/>
      <c r="M949" s="89">
        <v>0</v>
      </c>
      <c r="N949" s="89"/>
      <c r="O949" s="89">
        <v>0</v>
      </c>
      <c r="P949" s="41">
        <f t="shared" si="347"/>
        <v>0</v>
      </c>
      <c r="Q949" s="89"/>
      <c r="R949" s="89">
        <f t="shared" si="333"/>
        <v>0</v>
      </c>
      <c r="S949" s="89">
        <f t="shared" si="334"/>
        <v>0</v>
      </c>
      <c r="T949" s="89">
        <f t="shared" si="335"/>
        <v>0</v>
      </c>
    </row>
    <row r="950" spans="2:21" hidden="1" x14ac:dyDescent="0.25">
      <c r="B950" s="83">
        <v>924</v>
      </c>
      <c r="C950" s="59" t="s">
        <v>7</v>
      </c>
      <c r="D950" s="61" t="s">
        <v>8</v>
      </c>
      <c r="E950" s="55" t="s">
        <v>517</v>
      </c>
      <c r="F950" s="57" t="s">
        <v>564</v>
      </c>
      <c r="G950" s="88"/>
      <c r="H950" s="88"/>
      <c r="I950" s="92"/>
      <c r="J950" s="88"/>
      <c r="K950" s="88">
        <v>4700</v>
      </c>
      <c r="L950" s="88"/>
      <c r="M950" s="88">
        <f t="shared" ref="M950" si="348">SUM(K950+L950)</f>
        <v>4700</v>
      </c>
      <c r="N950" s="88"/>
      <c r="O950" s="88">
        <v>4700</v>
      </c>
      <c r="Q950" s="91">
        <v>470</v>
      </c>
      <c r="R950" s="88">
        <f t="shared" si="333"/>
        <v>2209000</v>
      </c>
      <c r="S950" s="88">
        <f t="shared" si="334"/>
        <v>0</v>
      </c>
      <c r="T950" s="88">
        <f t="shared" si="335"/>
        <v>2209000</v>
      </c>
    </row>
    <row r="951" spans="2:21" hidden="1" x14ac:dyDescent="0.25">
      <c r="B951" s="83">
        <v>925</v>
      </c>
      <c r="C951" s="65" t="s">
        <v>7</v>
      </c>
      <c r="D951" s="66" t="s">
        <v>258</v>
      </c>
      <c r="E951" s="67" t="s">
        <v>517</v>
      </c>
      <c r="F951" s="68" t="s">
        <v>564</v>
      </c>
      <c r="G951" s="89"/>
      <c r="H951" s="89"/>
      <c r="I951" s="93"/>
      <c r="J951" s="89"/>
      <c r="K951" s="89"/>
      <c r="L951" s="89"/>
      <c r="M951" s="89">
        <v>0</v>
      </c>
      <c r="N951" s="89"/>
      <c r="O951" s="89">
        <v>0</v>
      </c>
      <c r="Q951" s="89"/>
      <c r="R951" s="89">
        <f t="shared" si="333"/>
        <v>0</v>
      </c>
      <c r="S951" s="89">
        <f t="shared" si="334"/>
        <v>0</v>
      </c>
      <c r="T951" s="89">
        <f t="shared" si="335"/>
        <v>0</v>
      </c>
    </row>
    <row r="952" spans="2:21" x14ac:dyDescent="0.25">
      <c r="B952" s="83">
        <v>926</v>
      </c>
      <c r="C952" s="59" t="s">
        <v>23</v>
      </c>
      <c r="D952" s="61" t="s">
        <v>138</v>
      </c>
      <c r="E952" s="55" t="s">
        <v>517</v>
      </c>
      <c r="F952" s="57" t="s">
        <v>564</v>
      </c>
      <c r="G952" s="88"/>
      <c r="H952" s="88"/>
      <c r="I952" s="92"/>
      <c r="J952" s="88"/>
      <c r="K952" s="88">
        <v>2310</v>
      </c>
      <c r="L952" s="88"/>
      <c r="M952" s="88">
        <f t="shared" ref="M952:M953" si="349">SUM(K952+L952)</f>
        <v>2310</v>
      </c>
      <c r="N952" s="88"/>
      <c r="O952" s="88">
        <v>0</v>
      </c>
      <c r="P952" s="41">
        <f>M952-N952</f>
        <v>2310</v>
      </c>
      <c r="Q952" s="88">
        <v>462</v>
      </c>
      <c r="R952" s="88">
        <f t="shared" si="333"/>
        <v>1067220</v>
      </c>
      <c r="S952" s="88">
        <f t="shared" si="334"/>
        <v>0</v>
      </c>
      <c r="T952" s="88">
        <f t="shared" si="335"/>
        <v>0</v>
      </c>
      <c r="U952" s="54" t="s">
        <v>727</v>
      </c>
    </row>
    <row r="953" spans="2:21" hidden="1" x14ac:dyDescent="0.25">
      <c r="B953" s="83">
        <v>927</v>
      </c>
      <c r="C953" s="59" t="s">
        <v>7</v>
      </c>
      <c r="D953" s="61" t="s">
        <v>38</v>
      </c>
      <c r="E953" s="55" t="s">
        <v>517</v>
      </c>
      <c r="F953" s="57" t="s">
        <v>564</v>
      </c>
      <c r="G953" s="88"/>
      <c r="H953" s="88"/>
      <c r="I953" s="92"/>
      <c r="J953" s="88"/>
      <c r="K953" s="88">
        <v>2350</v>
      </c>
      <c r="L953" s="88"/>
      <c r="M953" s="88">
        <f t="shared" si="349"/>
        <v>2350</v>
      </c>
      <c r="N953" s="88"/>
      <c r="O953" s="88">
        <v>0</v>
      </c>
      <c r="Q953" s="88">
        <v>470</v>
      </c>
      <c r="R953" s="88">
        <f t="shared" si="333"/>
        <v>1104500</v>
      </c>
      <c r="S953" s="88">
        <f t="shared" si="334"/>
        <v>0</v>
      </c>
      <c r="T953" s="88">
        <f t="shared" si="335"/>
        <v>0</v>
      </c>
    </row>
    <row r="954" spans="2:21" hidden="1" x14ac:dyDescent="0.25">
      <c r="B954" s="83">
        <v>928</v>
      </c>
      <c r="C954" s="65" t="s">
        <v>7</v>
      </c>
      <c r="D954" s="66" t="s">
        <v>168</v>
      </c>
      <c r="E954" s="67" t="s">
        <v>517</v>
      </c>
      <c r="F954" s="68" t="s">
        <v>564</v>
      </c>
      <c r="G954" s="89"/>
      <c r="H954" s="89"/>
      <c r="I954" s="93"/>
      <c r="J954" s="89"/>
      <c r="K954" s="89"/>
      <c r="L954" s="89"/>
      <c r="M954" s="89">
        <v>0</v>
      </c>
      <c r="N954" s="89"/>
      <c r="O954" s="89">
        <v>0</v>
      </c>
      <c r="Q954" s="89"/>
      <c r="R954" s="89">
        <f t="shared" si="333"/>
        <v>0</v>
      </c>
      <c r="S954" s="89">
        <f t="shared" si="334"/>
        <v>0</v>
      </c>
      <c r="T954" s="89">
        <f t="shared" si="335"/>
        <v>0</v>
      </c>
    </row>
    <row r="955" spans="2:21" hidden="1" x14ac:dyDescent="0.25">
      <c r="B955" s="83">
        <v>929</v>
      </c>
      <c r="C955" s="65" t="s">
        <v>7</v>
      </c>
      <c r="D955" s="66" t="s">
        <v>166</v>
      </c>
      <c r="E955" s="67" t="s">
        <v>517</v>
      </c>
      <c r="F955" s="68" t="s">
        <v>564</v>
      </c>
      <c r="G955" s="89"/>
      <c r="H955" s="89"/>
      <c r="I955" s="93"/>
      <c r="J955" s="89"/>
      <c r="K955" s="89"/>
      <c r="L955" s="89"/>
      <c r="M955" s="89">
        <v>0</v>
      </c>
      <c r="N955" s="89"/>
      <c r="O955" s="89">
        <v>0</v>
      </c>
      <c r="Q955" s="89"/>
      <c r="R955" s="89">
        <f t="shared" si="333"/>
        <v>0</v>
      </c>
      <c r="S955" s="89">
        <f t="shared" si="334"/>
        <v>0</v>
      </c>
      <c r="T955" s="89">
        <f t="shared" si="335"/>
        <v>0</v>
      </c>
    </row>
    <row r="956" spans="2:21" x14ac:dyDescent="0.25">
      <c r="B956" s="83">
        <v>930</v>
      </c>
      <c r="C956" s="65" t="s">
        <v>23</v>
      </c>
      <c r="D956" s="66" t="s">
        <v>280</v>
      </c>
      <c r="E956" s="67" t="s">
        <v>517</v>
      </c>
      <c r="F956" s="68" t="s">
        <v>564</v>
      </c>
      <c r="G956" s="89"/>
      <c r="H956" s="89"/>
      <c r="I956" s="93"/>
      <c r="J956" s="89"/>
      <c r="K956" s="89"/>
      <c r="L956" s="89"/>
      <c r="M956" s="89">
        <v>0</v>
      </c>
      <c r="N956" s="89"/>
      <c r="O956" s="89">
        <v>0</v>
      </c>
      <c r="P956" s="41">
        <f>M956-N956</f>
        <v>0</v>
      </c>
      <c r="Q956" s="89"/>
      <c r="R956" s="89">
        <f t="shared" si="333"/>
        <v>0</v>
      </c>
      <c r="S956" s="89">
        <f t="shared" si="334"/>
        <v>0</v>
      </c>
      <c r="T956" s="89">
        <f t="shared" si="335"/>
        <v>0</v>
      </c>
    </row>
    <row r="957" spans="2:21" hidden="1" x14ac:dyDescent="0.25">
      <c r="B957" s="83">
        <v>931</v>
      </c>
      <c r="C957" s="110" t="s">
        <v>7</v>
      </c>
      <c r="D957" s="85" t="s">
        <v>14</v>
      </c>
      <c r="E957" s="81" t="s">
        <v>517</v>
      </c>
      <c r="F957" s="82" t="s">
        <v>564</v>
      </c>
      <c r="G957" s="91"/>
      <c r="H957" s="91"/>
      <c r="I957" s="94"/>
      <c r="J957" s="91"/>
      <c r="K957" s="91"/>
      <c r="L957" s="91"/>
      <c r="M957" s="88">
        <f t="shared" ref="M957:M965" si="350">SUM(K957+L957)</f>
        <v>0</v>
      </c>
      <c r="N957" s="91"/>
      <c r="O957" s="91">
        <v>0</v>
      </c>
      <c r="Q957" s="91">
        <v>370</v>
      </c>
      <c r="R957" s="91">
        <f t="shared" ref="R957:R1023" si="351">M957*Q957</f>
        <v>0</v>
      </c>
      <c r="S957" s="91">
        <f t="shared" ref="S957:S1023" si="352">N957*Q957</f>
        <v>0</v>
      </c>
      <c r="T957" s="91">
        <f t="shared" ref="T957:T1023" si="353">O957*Q957</f>
        <v>0</v>
      </c>
    </row>
    <row r="958" spans="2:21" hidden="1" x14ac:dyDescent="0.25">
      <c r="B958" s="83">
        <v>932</v>
      </c>
      <c r="C958" s="59" t="s">
        <v>7</v>
      </c>
      <c r="D958" s="61" t="s">
        <v>562</v>
      </c>
      <c r="E958" s="55" t="s">
        <v>517</v>
      </c>
      <c r="F958" s="57" t="s">
        <v>564</v>
      </c>
      <c r="G958" s="88"/>
      <c r="H958" s="88"/>
      <c r="I958" s="92"/>
      <c r="J958" s="88"/>
      <c r="K958" s="88">
        <v>2350</v>
      </c>
      <c r="L958" s="88"/>
      <c r="M958" s="88">
        <f t="shared" si="350"/>
        <v>2350</v>
      </c>
      <c r="N958" s="88"/>
      <c r="O958" s="88">
        <v>0</v>
      </c>
      <c r="Q958" s="88">
        <v>470</v>
      </c>
      <c r="R958" s="88">
        <f t="shared" si="351"/>
        <v>1104500</v>
      </c>
      <c r="S958" s="88">
        <f t="shared" si="352"/>
        <v>0</v>
      </c>
      <c r="T958" s="88">
        <f t="shared" si="353"/>
        <v>0</v>
      </c>
    </row>
    <row r="959" spans="2:21" hidden="1" x14ac:dyDescent="0.25">
      <c r="B959" s="83">
        <v>933</v>
      </c>
      <c r="C959" s="59" t="s">
        <v>7</v>
      </c>
      <c r="D959" s="61" t="s">
        <v>526</v>
      </c>
      <c r="E959" s="55" t="s">
        <v>517</v>
      </c>
      <c r="F959" s="57" t="s">
        <v>564</v>
      </c>
      <c r="G959" s="88"/>
      <c r="H959" s="88"/>
      <c r="I959" s="92"/>
      <c r="J959" s="88"/>
      <c r="K959" s="88"/>
      <c r="L959" s="88"/>
      <c r="M959" s="88">
        <f t="shared" si="350"/>
        <v>0</v>
      </c>
      <c r="N959" s="88"/>
      <c r="O959" s="88">
        <v>0</v>
      </c>
      <c r="Q959" s="88">
        <v>385</v>
      </c>
      <c r="R959" s="88">
        <f t="shared" si="351"/>
        <v>0</v>
      </c>
      <c r="S959" s="88">
        <f t="shared" si="352"/>
        <v>0</v>
      </c>
      <c r="T959" s="88">
        <f t="shared" si="353"/>
        <v>0</v>
      </c>
    </row>
    <row r="960" spans="2:21" x14ac:dyDescent="0.25">
      <c r="B960" s="83">
        <v>934</v>
      </c>
      <c r="C960" s="59" t="s">
        <v>23</v>
      </c>
      <c r="D960" s="61" t="s">
        <v>74</v>
      </c>
      <c r="E960" s="55" t="s">
        <v>517</v>
      </c>
      <c r="F960" s="57" t="s">
        <v>564</v>
      </c>
      <c r="G960" s="88"/>
      <c r="H960" s="88"/>
      <c r="I960" s="92"/>
      <c r="J960" s="88"/>
      <c r="K960" s="88">
        <v>2325</v>
      </c>
      <c r="L960" s="88"/>
      <c r="M960" s="88">
        <f t="shared" si="350"/>
        <v>2325</v>
      </c>
      <c r="N960" s="88"/>
      <c r="O960" s="88">
        <v>2325</v>
      </c>
      <c r="P960" s="41">
        <f t="shared" ref="P960:P964" si="354">M960-N960</f>
        <v>2325</v>
      </c>
      <c r="Q960" s="88">
        <v>465</v>
      </c>
      <c r="R960" s="88">
        <f t="shared" si="351"/>
        <v>1081125</v>
      </c>
      <c r="S960" s="88">
        <f t="shared" si="352"/>
        <v>0</v>
      </c>
      <c r="T960" s="88">
        <f t="shared" si="353"/>
        <v>1081125</v>
      </c>
      <c r="U960" s="54" t="s">
        <v>727</v>
      </c>
    </row>
    <row r="961" spans="2:21" x14ac:dyDescent="0.25">
      <c r="B961" s="83">
        <v>935</v>
      </c>
      <c r="C961" s="59" t="s">
        <v>23</v>
      </c>
      <c r="D961" s="63" t="s">
        <v>203</v>
      </c>
      <c r="E961" s="55" t="s">
        <v>517</v>
      </c>
      <c r="F961" s="57" t="s">
        <v>565</v>
      </c>
      <c r="G961" s="88"/>
      <c r="H961" s="88"/>
      <c r="I961" s="92"/>
      <c r="J961" s="88"/>
      <c r="K961" s="88"/>
      <c r="L961" s="88"/>
      <c r="M961" s="88">
        <f t="shared" si="350"/>
        <v>0</v>
      </c>
      <c r="N961" s="88"/>
      <c r="O961" s="88">
        <v>2575</v>
      </c>
      <c r="P961" s="41">
        <f t="shared" si="354"/>
        <v>0</v>
      </c>
      <c r="Q961" s="88">
        <v>515</v>
      </c>
      <c r="R961" s="88">
        <f t="shared" si="351"/>
        <v>0</v>
      </c>
      <c r="S961" s="88">
        <f t="shared" si="352"/>
        <v>0</v>
      </c>
      <c r="T961" s="88">
        <f t="shared" si="353"/>
        <v>1326125</v>
      </c>
      <c r="U961" s="54" t="s">
        <v>727</v>
      </c>
    </row>
    <row r="962" spans="2:21" x14ac:dyDescent="0.25">
      <c r="B962" s="83">
        <v>936</v>
      </c>
      <c r="C962" s="59" t="s">
        <v>23</v>
      </c>
      <c r="D962" s="61" t="s">
        <v>253</v>
      </c>
      <c r="E962" s="55" t="s">
        <v>517</v>
      </c>
      <c r="F962" s="57" t="s">
        <v>565</v>
      </c>
      <c r="G962" s="88"/>
      <c r="H962" s="88"/>
      <c r="I962" s="92"/>
      <c r="J962" s="88"/>
      <c r="K962" s="88"/>
      <c r="L962" s="88"/>
      <c r="M962" s="88">
        <f t="shared" si="350"/>
        <v>0</v>
      </c>
      <c r="N962" s="88"/>
      <c r="O962" s="88">
        <v>0</v>
      </c>
      <c r="P962" s="41">
        <f t="shared" si="354"/>
        <v>0</v>
      </c>
      <c r="Q962" s="88">
        <v>378</v>
      </c>
      <c r="R962" s="88">
        <f t="shared" si="351"/>
        <v>0</v>
      </c>
      <c r="S962" s="88">
        <f t="shared" si="352"/>
        <v>0</v>
      </c>
      <c r="T962" s="88">
        <f t="shared" si="353"/>
        <v>0</v>
      </c>
      <c r="U962" s="54" t="s">
        <v>727</v>
      </c>
    </row>
    <row r="963" spans="2:21" x14ac:dyDescent="0.25">
      <c r="B963" s="83">
        <v>937</v>
      </c>
      <c r="C963" s="59" t="s">
        <v>23</v>
      </c>
      <c r="D963" s="63" t="s">
        <v>124</v>
      </c>
      <c r="E963" s="55" t="s">
        <v>517</v>
      </c>
      <c r="F963" s="57" t="s">
        <v>565</v>
      </c>
      <c r="G963" s="88"/>
      <c r="H963" s="88"/>
      <c r="I963" s="92"/>
      <c r="J963" s="88"/>
      <c r="K963" s="88"/>
      <c r="L963" s="88"/>
      <c r="M963" s="88">
        <f t="shared" si="350"/>
        <v>0</v>
      </c>
      <c r="N963" s="88"/>
      <c r="O963" s="88">
        <v>0</v>
      </c>
      <c r="P963" s="41">
        <f t="shared" si="354"/>
        <v>0</v>
      </c>
      <c r="Q963" s="88">
        <v>180</v>
      </c>
      <c r="R963" s="88">
        <f t="shared" si="351"/>
        <v>0</v>
      </c>
      <c r="S963" s="88">
        <f t="shared" si="352"/>
        <v>0</v>
      </c>
      <c r="T963" s="88">
        <f t="shared" si="353"/>
        <v>0</v>
      </c>
      <c r="U963" s="54" t="s">
        <v>728</v>
      </c>
    </row>
    <row r="964" spans="2:21" x14ac:dyDescent="0.25">
      <c r="B964" s="83">
        <v>938</v>
      </c>
      <c r="C964" s="59" t="s">
        <v>23</v>
      </c>
      <c r="D964" s="61" t="s">
        <v>62</v>
      </c>
      <c r="E964" s="55" t="s">
        <v>517</v>
      </c>
      <c r="F964" s="57" t="s">
        <v>565</v>
      </c>
      <c r="G964" s="88"/>
      <c r="H964" s="88"/>
      <c r="I964" s="92"/>
      <c r="J964" s="88"/>
      <c r="K964" s="88">
        <f>6125+6125</f>
        <v>12250</v>
      </c>
      <c r="L964" s="88"/>
      <c r="M964" s="88">
        <f t="shared" si="350"/>
        <v>12250</v>
      </c>
      <c r="N964" s="88"/>
      <c r="O964" s="88">
        <v>12250</v>
      </c>
      <c r="P964" s="41">
        <f t="shared" si="354"/>
        <v>12250</v>
      </c>
      <c r="Q964" s="88">
        <v>245</v>
      </c>
      <c r="R964" s="88">
        <f t="shared" si="351"/>
        <v>3001250</v>
      </c>
      <c r="S964" s="88">
        <f t="shared" si="352"/>
        <v>0</v>
      </c>
      <c r="T964" s="88">
        <f t="shared" si="353"/>
        <v>3001250</v>
      </c>
      <c r="U964" s="54" t="s">
        <v>727</v>
      </c>
    </row>
    <row r="965" spans="2:21" hidden="1" x14ac:dyDescent="0.25">
      <c r="B965" s="83">
        <v>939</v>
      </c>
      <c r="C965" s="59" t="s">
        <v>7</v>
      </c>
      <c r="D965" s="63" t="s">
        <v>8</v>
      </c>
      <c r="E965" s="55" t="s">
        <v>517</v>
      </c>
      <c r="F965" s="57" t="s">
        <v>565</v>
      </c>
      <c r="G965" s="88"/>
      <c r="H965" s="88"/>
      <c r="I965" s="92"/>
      <c r="J965" s="88"/>
      <c r="K965" s="88">
        <v>29375</v>
      </c>
      <c r="L965" s="88"/>
      <c r="M965" s="88">
        <f t="shared" si="350"/>
        <v>29375</v>
      </c>
      <c r="N965" s="88"/>
      <c r="O965" s="88">
        <v>63450</v>
      </c>
      <c r="Q965" s="88">
        <v>235</v>
      </c>
      <c r="R965" s="88">
        <f t="shared" si="351"/>
        <v>6903125</v>
      </c>
      <c r="S965" s="88">
        <f t="shared" si="352"/>
        <v>0</v>
      </c>
      <c r="T965" s="88">
        <f t="shared" si="353"/>
        <v>14910750</v>
      </c>
    </row>
    <row r="966" spans="2:21" hidden="1" x14ac:dyDescent="0.25">
      <c r="B966" s="83">
        <v>940</v>
      </c>
      <c r="C966" s="65" t="s">
        <v>7</v>
      </c>
      <c r="D966" s="73" t="s">
        <v>258</v>
      </c>
      <c r="E966" s="67" t="s">
        <v>517</v>
      </c>
      <c r="F966" s="68" t="s">
        <v>565</v>
      </c>
      <c r="G966" s="89"/>
      <c r="H966" s="89"/>
      <c r="I966" s="93"/>
      <c r="J966" s="89"/>
      <c r="K966" s="89"/>
      <c r="L966" s="89"/>
      <c r="M966" s="89">
        <v>0</v>
      </c>
      <c r="N966" s="89"/>
      <c r="O966" s="89">
        <v>0</v>
      </c>
      <c r="Q966" s="89"/>
      <c r="R966" s="89">
        <f t="shared" si="351"/>
        <v>0</v>
      </c>
      <c r="S966" s="89">
        <f t="shared" si="352"/>
        <v>0</v>
      </c>
      <c r="T966" s="89">
        <f t="shared" si="353"/>
        <v>0</v>
      </c>
    </row>
    <row r="967" spans="2:21" x14ac:dyDescent="0.25">
      <c r="B967" s="83">
        <v>941</v>
      </c>
      <c r="C967" s="59" t="s">
        <v>23</v>
      </c>
      <c r="D967" s="63" t="s">
        <v>138</v>
      </c>
      <c r="E967" s="55" t="s">
        <v>517</v>
      </c>
      <c r="F967" s="57" t="s">
        <v>565</v>
      </c>
      <c r="G967" s="88"/>
      <c r="H967" s="88"/>
      <c r="I967" s="92"/>
      <c r="J967" s="88"/>
      <c r="K967" s="88">
        <v>5775</v>
      </c>
      <c r="L967" s="88"/>
      <c r="M967" s="88">
        <f t="shared" ref="M967:M969" si="355">SUM(K967+L967)</f>
        <v>5775</v>
      </c>
      <c r="N967" s="88"/>
      <c r="O967" s="88">
        <v>5775</v>
      </c>
      <c r="P967" s="41">
        <f>M967-N967</f>
        <v>5775</v>
      </c>
      <c r="Q967" s="88">
        <v>231</v>
      </c>
      <c r="R967" s="88">
        <f t="shared" si="351"/>
        <v>1334025</v>
      </c>
      <c r="S967" s="88">
        <f t="shared" si="352"/>
        <v>0</v>
      </c>
      <c r="T967" s="88">
        <f t="shared" si="353"/>
        <v>1334025</v>
      </c>
      <c r="U967" s="54" t="s">
        <v>727</v>
      </c>
    </row>
    <row r="968" spans="2:21" hidden="1" x14ac:dyDescent="0.25">
      <c r="B968" s="83">
        <v>942</v>
      </c>
      <c r="C968" s="59" t="s">
        <v>7</v>
      </c>
      <c r="D968" s="63" t="s">
        <v>312</v>
      </c>
      <c r="E968" s="55" t="s">
        <v>517</v>
      </c>
      <c r="F968" s="57" t="s">
        <v>565</v>
      </c>
      <c r="G968" s="88"/>
      <c r="H968" s="88"/>
      <c r="I968" s="92"/>
      <c r="J968" s="88"/>
      <c r="K968" s="88">
        <v>1860</v>
      </c>
      <c r="L968" s="88"/>
      <c r="M968" s="88">
        <f t="shared" si="355"/>
        <v>1860</v>
      </c>
      <c r="N968" s="88"/>
      <c r="O968" s="88">
        <v>0</v>
      </c>
      <c r="Q968" s="88">
        <v>372</v>
      </c>
      <c r="R968" s="88">
        <f t="shared" si="351"/>
        <v>691920</v>
      </c>
      <c r="S968" s="88">
        <f t="shared" si="352"/>
        <v>0</v>
      </c>
      <c r="T968" s="88">
        <f t="shared" si="353"/>
        <v>0</v>
      </c>
    </row>
    <row r="969" spans="2:21" hidden="1" x14ac:dyDescent="0.25">
      <c r="B969" s="83">
        <v>943</v>
      </c>
      <c r="C969" s="59" t="s">
        <v>7</v>
      </c>
      <c r="D969" s="63" t="s">
        <v>38</v>
      </c>
      <c r="E969" s="55" t="s">
        <v>517</v>
      </c>
      <c r="F969" s="57" t="s">
        <v>565</v>
      </c>
      <c r="G969" s="88"/>
      <c r="H969" s="88"/>
      <c r="I969" s="92"/>
      <c r="J969" s="88"/>
      <c r="K969" s="88">
        <v>1825</v>
      </c>
      <c r="L969" s="88"/>
      <c r="M969" s="88">
        <f t="shared" si="355"/>
        <v>1825</v>
      </c>
      <c r="N969" s="88"/>
      <c r="O969" s="88">
        <v>0</v>
      </c>
      <c r="Q969" s="88">
        <v>470</v>
      </c>
      <c r="R969" s="88">
        <f t="shared" si="351"/>
        <v>857750</v>
      </c>
      <c r="S969" s="88">
        <f t="shared" si="352"/>
        <v>0</v>
      </c>
      <c r="T969" s="88">
        <f t="shared" si="353"/>
        <v>0</v>
      </c>
    </row>
    <row r="970" spans="2:21" hidden="1" x14ac:dyDescent="0.25">
      <c r="B970" s="83">
        <v>944</v>
      </c>
      <c r="C970" s="65" t="s">
        <v>7</v>
      </c>
      <c r="D970" s="73" t="s">
        <v>168</v>
      </c>
      <c r="E970" s="67" t="s">
        <v>517</v>
      </c>
      <c r="F970" s="68" t="s">
        <v>565</v>
      </c>
      <c r="G970" s="89"/>
      <c r="H970" s="89"/>
      <c r="I970" s="93"/>
      <c r="J970" s="89"/>
      <c r="K970" s="89"/>
      <c r="L970" s="89"/>
      <c r="M970" s="89">
        <v>0</v>
      </c>
      <c r="N970" s="89"/>
      <c r="O970" s="89">
        <v>0</v>
      </c>
      <c r="Q970" s="89"/>
      <c r="R970" s="89">
        <f t="shared" si="351"/>
        <v>0</v>
      </c>
      <c r="S970" s="89">
        <f t="shared" si="352"/>
        <v>0</v>
      </c>
      <c r="T970" s="89">
        <f t="shared" si="353"/>
        <v>0</v>
      </c>
    </row>
    <row r="971" spans="2:21" x14ac:dyDescent="0.25">
      <c r="B971" s="83">
        <v>945</v>
      </c>
      <c r="C971" s="65" t="s">
        <v>23</v>
      </c>
      <c r="D971" s="73" t="s">
        <v>189</v>
      </c>
      <c r="E971" s="67" t="s">
        <v>517</v>
      </c>
      <c r="F971" s="68" t="s">
        <v>565</v>
      </c>
      <c r="G971" s="89"/>
      <c r="H971" s="89"/>
      <c r="I971" s="93"/>
      <c r="J971" s="89"/>
      <c r="K971" s="89"/>
      <c r="L971" s="89"/>
      <c r="M971" s="89">
        <v>0</v>
      </c>
      <c r="N971" s="89"/>
      <c r="O971" s="89">
        <v>0</v>
      </c>
      <c r="P971" s="41">
        <f>M971-N971</f>
        <v>0</v>
      </c>
      <c r="Q971" s="89"/>
      <c r="R971" s="89">
        <f t="shared" si="351"/>
        <v>0</v>
      </c>
      <c r="S971" s="89">
        <f t="shared" si="352"/>
        <v>0</v>
      </c>
      <c r="T971" s="89">
        <f t="shared" si="353"/>
        <v>0</v>
      </c>
    </row>
    <row r="972" spans="2:21" hidden="1" x14ac:dyDescent="0.25">
      <c r="B972" s="83">
        <v>946</v>
      </c>
      <c r="C972" s="65" t="s">
        <v>7</v>
      </c>
      <c r="D972" s="73" t="s">
        <v>566</v>
      </c>
      <c r="E972" s="67" t="s">
        <v>517</v>
      </c>
      <c r="F972" s="68" t="s">
        <v>565</v>
      </c>
      <c r="G972" s="89"/>
      <c r="H972" s="89"/>
      <c r="I972" s="93"/>
      <c r="J972" s="89"/>
      <c r="K972" s="89"/>
      <c r="L972" s="89"/>
      <c r="M972" s="89">
        <v>0</v>
      </c>
      <c r="N972" s="89"/>
      <c r="O972" s="89">
        <v>0</v>
      </c>
      <c r="Q972" s="89"/>
      <c r="R972" s="89">
        <f t="shared" si="351"/>
        <v>0</v>
      </c>
      <c r="S972" s="89">
        <f t="shared" si="352"/>
        <v>0</v>
      </c>
      <c r="T972" s="89">
        <f t="shared" si="353"/>
        <v>0</v>
      </c>
    </row>
    <row r="973" spans="2:21" hidden="1" x14ac:dyDescent="0.25">
      <c r="B973" s="83">
        <v>947</v>
      </c>
      <c r="C973" s="59" t="s">
        <v>7</v>
      </c>
      <c r="D973" s="63" t="s">
        <v>562</v>
      </c>
      <c r="E973" s="55" t="s">
        <v>517</v>
      </c>
      <c r="F973" s="57" t="s">
        <v>565</v>
      </c>
      <c r="G973" s="88"/>
      <c r="H973" s="88"/>
      <c r="I973" s="92"/>
      <c r="J973" s="88"/>
      <c r="K973" s="88">
        <v>1875</v>
      </c>
      <c r="L973" s="88"/>
      <c r="M973" s="88">
        <f t="shared" ref="M973:M974" si="356">SUM(K973+L973)</f>
        <v>1875</v>
      </c>
      <c r="N973" s="88"/>
      <c r="O973" s="88">
        <v>0</v>
      </c>
      <c r="Q973" s="91">
        <v>470</v>
      </c>
      <c r="R973" s="88">
        <f t="shared" si="351"/>
        <v>881250</v>
      </c>
      <c r="S973" s="88">
        <f t="shared" si="352"/>
        <v>0</v>
      </c>
      <c r="T973" s="88">
        <f t="shared" si="353"/>
        <v>0</v>
      </c>
    </row>
    <row r="974" spans="2:21" hidden="1" x14ac:dyDescent="0.25">
      <c r="B974" s="83">
        <v>948</v>
      </c>
      <c r="C974" s="110" t="s">
        <v>7</v>
      </c>
      <c r="D974" s="80" t="s">
        <v>14</v>
      </c>
      <c r="E974" s="81" t="s">
        <v>517</v>
      </c>
      <c r="F974" s="82" t="s">
        <v>565</v>
      </c>
      <c r="G974" s="91"/>
      <c r="H974" s="91"/>
      <c r="I974" s="94"/>
      <c r="J974" s="91"/>
      <c r="K974" s="91"/>
      <c r="L974" s="91"/>
      <c r="M974" s="88">
        <f t="shared" si="356"/>
        <v>0</v>
      </c>
      <c r="N974" s="91"/>
      <c r="O974" s="91">
        <v>0</v>
      </c>
      <c r="Q974" s="91">
        <v>310</v>
      </c>
      <c r="R974" s="91">
        <f t="shared" si="351"/>
        <v>0</v>
      </c>
      <c r="S974" s="91">
        <f t="shared" si="352"/>
        <v>0</v>
      </c>
      <c r="T974" s="91">
        <f t="shared" si="353"/>
        <v>0</v>
      </c>
    </row>
    <row r="975" spans="2:21" hidden="1" x14ac:dyDescent="0.25">
      <c r="B975" s="83">
        <v>949</v>
      </c>
      <c r="C975" s="65" t="s">
        <v>7</v>
      </c>
      <c r="D975" s="73" t="s">
        <v>65</v>
      </c>
      <c r="E975" s="67" t="s">
        <v>517</v>
      </c>
      <c r="F975" s="68" t="s">
        <v>565</v>
      </c>
      <c r="G975" s="89"/>
      <c r="H975" s="89"/>
      <c r="I975" s="93"/>
      <c r="J975" s="89"/>
      <c r="K975" s="89"/>
      <c r="L975" s="89"/>
      <c r="M975" s="89">
        <v>0</v>
      </c>
      <c r="N975" s="89"/>
      <c r="O975" s="89">
        <v>0</v>
      </c>
      <c r="Q975" s="89"/>
      <c r="R975" s="89">
        <f t="shared" si="351"/>
        <v>0</v>
      </c>
      <c r="S975" s="89">
        <f t="shared" si="352"/>
        <v>0</v>
      </c>
      <c r="T975" s="89">
        <f t="shared" si="353"/>
        <v>0</v>
      </c>
    </row>
    <row r="976" spans="2:21" hidden="1" x14ac:dyDescent="0.25">
      <c r="B976" s="83">
        <v>950</v>
      </c>
      <c r="C976" s="59" t="s">
        <v>7</v>
      </c>
      <c r="D976" s="63" t="s">
        <v>526</v>
      </c>
      <c r="E976" s="55" t="s">
        <v>517</v>
      </c>
      <c r="F976" s="57" t="s">
        <v>565</v>
      </c>
      <c r="G976" s="88"/>
      <c r="H976" s="88"/>
      <c r="I976" s="92"/>
      <c r="J976" s="88"/>
      <c r="K976" s="88"/>
      <c r="L976" s="88"/>
      <c r="M976" s="88">
        <f t="shared" ref="M976:M982" si="357">SUM(K976+L976)</f>
        <v>0</v>
      </c>
      <c r="N976" s="88"/>
      <c r="O976" s="88">
        <v>0</v>
      </c>
      <c r="Q976" s="88">
        <v>385</v>
      </c>
      <c r="R976" s="88">
        <f t="shared" si="351"/>
        <v>0</v>
      </c>
      <c r="S976" s="88">
        <f t="shared" si="352"/>
        <v>0</v>
      </c>
      <c r="T976" s="88">
        <f t="shared" si="353"/>
        <v>0</v>
      </c>
    </row>
    <row r="977" spans="2:21" x14ac:dyDescent="0.25">
      <c r="B977" s="83">
        <v>951</v>
      </c>
      <c r="C977" s="59" t="s">
        <v>23</v>
      </c>
      <c r="D977" s="61" t="s">
        <v>74</v>
      </c>
      <c r="E977" s="55" t="s">
        <v>517</v>
      </c>
      <c r="F977" s="57" t="s">
        <v>565</v>
      </c>
      <c r="G977" s="88"/>
      <c r="H977" s="88"/>
      <c r="I977" s="92"/>
      <c r="J977" s="88"/>
      <c r="K977" s="88">
        <f>1800+1800</f>
        <v>3600</v>
      </c>
      <c r="L977" s="88">
        <v>4550</v>
      </c>
      <c r="M977" s="88">
        <f t="shared" si="357"/>
        <v>8150</v>
      </c>
      <c r="N977" s="88"/>
      <c r="O977" s="88">
        <v>14400</v>
      </c>
      <c r="P977" s="41">
        <f t="shared" ref="P977:P978" si="358">M977-N977</f>
        <v>8150</v>
      </c>
      <c r="Q977" s="88">
        <v>360</v>
      </c>
      <c r="R977" s="88">
        <f t="shared" si="351"/>
        <v>2934000</v>
      </c>
      <c r="S977" s="88">
        <f t="shared" si="352"/>
        <v>0</v>
      </c>
      <c r="T977" s="88">
        <f t="shared" si="353"/>
        <v>5184000</v>
      </c>
      <c r="U977" s="54" t="s">
        <v>727</v>
      </c>
    </row>
    <row r="978" spans="2:21" x14ac:dyDescent="0.25">
      <c r="B978" s="83">
        <v>952</v>
      </c>
      <c r="C978" s="59" t="s">
        <v>23</v>
      </c>
      <c r="D978" s="61" t="s">
        <v>62</v>
      </c>
      <c r="E978" s="55" t="s">
        <v>567</v>
      </c>
      <c r="F978" s="57" t="s">
        <v>568</v>
      </c>
      <c r="G978" s="88"/>
      <c r="H978" s="88"/>
      <c r="I978" s="92"/>
      <c r="J978" s="88"/>
      <c r="K978" s="88">
        <v>975</v>
      </c>
      <c r="L978" s="88"/>
      <c r="M978" s="88">
        <f t="shared" si="357"/>
        <v>975</v>
      </c>
      <c r="N978" s="88"/>
      <c r="O978" s="88">
        <v>975</v>
      </c>
      <c r="P978" s="41">
        <f t="shared" si="358"/>
        <v>975</v>
      </c>
      <c r="Q978" s="88">
        <v>19.5</v>
      </c>
      <c r="R978" s="88">
        <f t="shared" si="351"/>
        <v>19012.5</v>
      </c>
      <c r="S978" s="88">
        <f t="shared" si="352"/>
        <v>0</v>
      </c>
      <c r="T978" s="88">
        <f t="shared" si="353"/>
        <v>19012.5</v>
      </c>
      <c r="U978" s="54" t="s">
        <v>750</v>
      </c>
    </row>
    <row r="979" spans="2:21" hidden="1" x14ac:dyDescent="0.25">
      <c r="B979" s="83">
        <v>953</v>
      </c>
      <c r="C979" s="59" t="s">
        <v>7</v>
      </c>
      <c r="D979" s="61" t="s">
        <v>562</v>
      </c>
      <c r="E979" s="55" t="s">
        <v>567</v>
      </c>
      <c r="F979" s="57" t="s">
        <v>568</v>
      </c>
      <c r="G979" s="88"/>
      <c r="H979" s="88"/>
      <c r="I979" s="92"/>
      <c r="J979" s="88"/>
      <c r="K979" s="88">
        <v>1150</v>
      </c>
      <c r="L979" s="88"/>
      <c r="M979" s="88">
        <f t="shared" si="357"/>
        <v>1150</v>
      </c>
      <c r="N979" s="88"/>
      <c r="O979" s="88">
        <v>0</v>
      </c>
      <c r="Q979" s="88">
        <v>23</v>
      </c>
      <c r="R979" s="88">
        <f t="shared" si="351"/>
        <v>26450</v>
      </c>
      <c r="S979" s="88">
        <f t="shared" si="352"/>
        <v>0</v>
      </c>
      <c r="T979" s="88">
        <f t="shared" si="353"/>
        <v>0</v>
      </c>
    </row>
    <row r="980" spans="2:21" x14ac:dyDescent="0.25">
      <c r="B980" s="83">
        <v>954</v>
      </c>
      <c r="C980" s="59" t="s">
        <v>23</v>
      </c>
      <c r="D980" s="61" t="s">
        <v>37</v>
      </c>
      <c r="E980" s="55" t="s">
        <v>567</v>
      </c>
      <c r="F980" s="57" t="s">
        <v>568</v>
      </c>
      <c r="G980" s="88"/>
      <c r="H980" s="88"/>
      <c r="I980" s="92"/>
      <c r="J980" s="88"/>
      <c r="K980" s="88">
        <v>4600</v>
      </c>
      <c r="L980" s="88"/>
      <c r="M980" s="88">
        <f t="shared" si="357"/>
        <v>4600</v>
      </c>
      <c r="N980" s="88"/>
      <c r="O980" s="88">
        <v>0</v>
      </c>
      <c r="P980" s="41">
        <f t="shared" ref="P980:P981" si="359">M980-N980</f>
        <v>4600</v>
      </c>
      <c r="Q980" s="88">
        <v>23</v>
      </c>
      <c r="R980" s="88">
        <f t="shared" si="351"/>
        <v>105800</v>
      </c>
      <c r="S980" s="88">
        <f t="shared" si="352"/>
        <v>0</v>
      </c>
      <c r="T980" s="88">
        <f t="shared" si="353"/>
        <v>0</v>
      </c>
      <c r="U980" s="54" t="s">
        <v>744</v>
      </c>
    </row>
    <row r="981" spans="2:21" x14ac:dyDescent="0.25">
      <c r="B981" s="83">
        <v>955</v>
      </c>
      <c r="C981" s="59" t="s">
        <v>23</v>
      </c>
      <c r="D981" s="61" t="s">
        <v>138</v>
      </c>
      <c r="E981" s="55" t="s">
        <v>569</v>
      </c>
      <c r="F981" s="56" t="s">
        <v>570</v>
      </c>
      <c r="G981" s="88"/>
      <c r="H981" s="88"/>
      <c r="I981" s="92"/>
      <c r="J981" s="88"/>
      <c r="K981" s="88"/>
      <c r="L981" s="88"/>
      <c r="M981" s="88">
        <f t="shared" si="357"/>
        <v>0</v>
      </c>
      <c r="N981" s="88"/>
      <c r="O981" s="88">
        <v>0</v>
      </c>
      <c r="P981" s="41">
        <f t="shared" si="359"/>
        <v>0</v>
      </c>
      <c r="Q981" s="88">
        <v>45</v>
      </c>
      <c r="R981" s="88">
        <f t="shared" si="351"/>
        <v>0</v>
      </c>
      <c r="S981" s="88">
        <f t="shared" si="352"/>
        <v>0</v>
      </c>
      <c r="T981" s="88">
        <f t="shared" si="353"/>
        <v>0</v>
      </c>
      <c r="U981" s="54" t="s">
        <v>728</v>
      </c>
    </row>
    <row r="982" spans="2:21" hidden="1" x14ac:dyDescent="0.25">
      <c r="B982" s="83">
        <v>956</v>
      </c>
      <c r="C982" s="59" t="s">
        <v>7</v>
      </c>
      <c r="D982" s="61" t="s">
        <v>312</v>
      </c>
      <c r="E982" s="55" t="s">
        <v>569</v>
      </c>
      <c r="F982" s="56" t="s">
        <v>570</v>
      </c>
      <c r="G982" s="88"/>
      <c r="H982" s="88"/>
      <c r="I982" s="92"/>
      <c r="J982" s="88"/>
      <c r="K982" s="88"/>
      <c r="L982" s="88"/>
      <c r="M982" s="88">
        <f t="shared" si="357"/>
        <v>0</v>
      </c>
      <c r="N982" s="88"/>
      <c r="O982" s="88">
        <v>0</v>
      </c>
      <c r="Q982" s="88">
        <v>45</v>
      </c>
      <c r="R982" s="88">
        <f t="shared" si="351"/>
        <v>0</v>
      </c>
      <c r="S982" s="88">
        <f t="shared" si="352"/>
        <v>0</v>
      </c>
      <c r="T982" s="88">
        <f t="shared" si="353"/>
        <v>0</v>
      </c>
    </row>
    <row r="983" spans="2:21" hidden="1" x14ac:dyDescent="0.25">
      <c r="B983" s="83">
        <v>957</v>
      </c>
      <c r="C983" s="65" t="s">
        <v>7</v>
      </c>
      <c r="D983" s="66" t="s">
        <v>38</v>
      </c>
      <c r="E983" s="67" t="s">
        <v>569</v>
      </c>
      <c r="F983" s="71" t="s">
        <v>570</v>
      </c>
      <c r="G983" s="89"/>
      <c r="H983" s="89"/>
      <c r="I983" s="93"/>
      <c r="J983" s="89"/>
      <c r="K983" s="89"/>
      <c r="L983" s="89"/>
      <c r="M983" s="89">
        <v>0</v>
      </c>
      <c r="N983" s="89"/>
      <c r="O983" s="89">
        <v>0</v>
      </c>
      <c r="Q983" s="89"/>
      <c r="R983" s="89">
        <f t="shared" si="351"/>
        <v>0</v>
      </c>
      <c r="S983" s="89">
        <f t="shared" si="352"/>
        <v>0</v>
      </c>
      <c r="T983" s="89">
        <f t="shared" si="353"/>
        <v>0</v>
      </c>
    </row>
    <row r="984" spans="2:21" x14ac:dyDescent="0.25">
      <c r="B984" s="83">
        <v>958</v>
      </c>
      <c r="C984" s="65" t="s">
        <v>23</v>
      </c>
      <c r="D984" s="66" t="s">
        <v>571</v>
      </c>
      <c r="E984" s="67" t="s">
        <v>569</v>
      </c>
      <c r="F984" s="71" t="s">
        <v>570</v>
      </c>
      <c r="G984" s="89"/>
      <c r="H984" s="89"/>
      <c r="I984" s="93"/>
      <c r="J984" s="89"/>
      <c r="K984" s="89"/>
      <c r="L984" s="89"/>
      <c r="M984" s="89">
        <v>0</v>
      </c>
      <c r="N984" s="89"/>
      <c r="O984" s="89">
        <v>0</v>
      </c>
      <c r="P984" s="41">
        <f>M984-N984</f>
        <v>0</v>
      </c>
      <c r="Q984" s="89">
        <v>21</v>
      </c>
      <c r="R984" s="89">
        <f t="shared" si="351"/>
        <v>0</v>
      </c>
      <c r="S984" s="89">
        <f t="shared" si="352"/>
        <v>0</v>
      </c>
      <c r="T984" s="89">
        <f t="shared" si="353"/>
        <v>0</v>
      </c>
    </row>
    <row r="985" spans="2:21" hidden="1" x14ac:dyDescent="0.25">
      <c r="B985" s="83">
        <v>959</v>
      </c>
      <c r="C985" s="59" t="s">
        <v>7</v>
      </c>
      <c r="D985" s="61" t="s">
        <v>14</v>
      </c>
      <c r="E985" s="55" t="s">
        <v>569</v>
      </c>
      <c r="F985" s="56" t="s">
        <v>570</v>
      </c>
      <c r="G985" s="88"/>
      <c r="H985" s="88"/>
      <c r="I985" s="92"/>
      <c r="J985" s="88"/>
      <c r="K985" s="88"/>
      <c r="L985" s="88"/>
      <c r="M985" s="88">
        <f t="shared" ref="M985:M990" si="360">SUM(K985+L985)</f>
        <v>0</v>
      </c>
      <c r="N985" s="88"/>
      <c r="O985" s="88">
        <v>0</v>
      </c>
      <c r="Q985" s="88">
        <v>45</v>
      </c>
      <c r="R985" s="88">
        <f t="shared" si="351"/>
        <v>0</v>
      </c>
      <c r="S985" s="88">
        <f t="shared" si="352"/>
        <v>0</v>
      </c>
      <c r="T985" s="88">
        <f t="shared" si="353"/>
        <v>0</v>
      </c>
    </row>
    <row r="986" spans="2:21" hidden="1" x14ac:dyDescent="0.25">
      <c r="B986" s="83">
        <v>960</v>
      </c>
      <c r="C986" s="59" t="s">
        <v>7</v>
      </c>
      <c r="D986" s="61" t="s">
        <v>132</v>
      </c>
      <c r="E986" s="55" t="s">
        <v>569</v>
      </c>
      <c r="F986" s="56" t="s">
        <v>570</v>
      </c>
      <c r="G986" s="88"/>
      <c r="H986" s="88"/>
      <c r="I986" s="92"/>
      <c r="J986" s="88"/>
      <c r="K986" s="88"/>
      <c r="L986" s="88"/>
      <c r="M986" s="88">
        <f t="shared" si="360"/>
        <v>0</v>
      </c>
      <c r="N986" s="88"/>
      <c r="O986" s="88">
        <v>0</v>
      </c>
      <c r="Q986" s="88">
        <v>57</v>
      </c>
      <c r="R986" s="88">
        <f t="shared" si="351"/>
        <v>0</v>
      </c>
      <c r="S986" s="88">
        <f t="shared" si="352"/>
        <v>0</v>
      </c>
      <c r="T986" s="88">
        <f t="shared" si="353"/>
        <v>0</v>
      </c>
    </row>
    <row r="987" spans="2:21" x14ac:dyDescent="0.25">
      <c r="B987" s="83">
        <v>961</v>
      </c>
      <c r="C987" s="59" t="s">
        <v>23</v>
      </c>
      <c r="D987" s="61" t="s">
        <v>215</v>
      </c>
      <c r="E987" s="55" t="s">
        <v>569</v>
      </c>
      <c r="F987" s="56" t="s">
        <v>572</v>
      </c>
      <c r="G987" s="88"/>
      <c r="H987" s="88"/>
      <c r="I987" s="92"/>
      <c r="J987" s="88"/>
      <c r="K987" s="88">
        <v>980</v>
      </c>
      <c r="L987" s="88"/>
      <c r="M987" s="88">
        <f t="shared" si="360"/>
        <v>980</v>
      </c>
      <c r="N987" s="88"/>
      <c r="O987" s="88">
        <v>0</v>
      </c>
      <c r="P987" s="41">
        <f>M987-N987</f>
        <v>980</v>
      </c>
      <c r="Q987" s="88">
        <v>49</v>
      </c>
      <c r="R987" s="88">
        <f t="shared" si="351"/>
        <v>48020</v>
      </c>
      <c r="S987" s="88">
        <f t="shared" si="352"/>
        <v>0</v>
      </c>
      <c r="T987" s="88">
        <f t="shared" si="353"/>
        <v>0</v>
      </c>
      <c r="U987" s="54" t="s">
        <v>728</v>
      </c>
    </row>
    <row r="988" spans="2:21" hidden="1" x14ac:dyDescent="0.25">
      <c r="B988" s="83">
        <v>962</v>
      </c>
      <c r="C988" s="59" t="s">
        <v>7</v>
      </c>
      <c r="D988" s="61" t="s">
        <v>38</v>
      </c>
      <c r="E988" s="55" t="s">
        <v>569</v>
      </c>
      <c r="F988" s="56" t="s">
        <v>572</v>
      </c>
      <c r="G988" s="88"/>
      <c r="H988" s="88"/>
      <c r="I988" s="92"/>
      <c r="J988" s="88"/>
      <c r="K988" s="88"/>
      <c r="L988" s="88"/>
      <c r="M988" s="88">
        <f t="shared" si="360"/>
        <v>0</v>
      </c>
      <c r="N988" s="88"/>
      <c r="O988" s="88">
        <v>0</v>
      </c>
      <c r="Q988" s="88">
        <v>40</v>
      </c>
      <c r="R988" s="88">
        <f t="shared" si="351"/>
        <v>0</v>
      </c>
      <c r="S988" s="88">
        <f t="shared" si="352"/>
        <v>0</v>
      </c>
      <c r="T988" s="88">
        <f t="shared" si="353"/>
        <v>0</v>
      </c>
    </row>
    <row r="989" spans="2:21" hidden="1" x14ac:dyDescent="0.25">
      <c r="B989" s="83">
        <v>963</v>
      </c>
      <c r="C989" s="59" t="s">
        <v>7</v>
      </c>
      <c r="D989" s="61" t="s">
        <v>183</v>
      </c>
      <c r="E989" s="55" t="s">
        <v>569</v>
      </c>
      <c r="F989" s="56" t="s">
        <v>573</v>
      </c>
      <c r="G989" s="88"/>
      <c r="H989" s="88"/>
      <c r="I989" s="92"/>
      <c r="J989" s="88"/>
      <c r="K989" s="88">
        <v>7200</v>
      </c>
      <c r="L989" s="88"/>
      <c r="M989" s="88">
        <f t="shared" si="360"/>
        <v>7200</v>
      </c>
      <c r="N989" s="88"/>
      <c r="O989" s="88">
        <v>0</v>
      </c>
      <c r="Q989" s="88">
        <v>60</v>
      </c>
      <c r="R989" s="88">
        <f t="shared" si="351"/>
        <v>432000</v>
      </c>
      <c r="S989" s="88">
        <f t="shared" si="352"/>
        <v>0</v>
      </c>
      <c r="T989" s="88">
        <f t="shared" si="353"/>
        <v>0</v>
      </c>
    </row>
    <row r="990" spans="2:21" x14ac:dyDescent="0.25">
      <c r="B990" s="83">
        <v>964</v>
      </c>
      <c r="C990" s="59" t="s">
        <v>23</v>
      </c>
      <c r="D990" s="61" t="s">
        <v>138</v>
      </c>
      <c r="E990" s="55" t="s">
        <v>569</v>
      </c>
      <c r="F990" s="56" t="s">
        <v>573</v>
      </c>
      <c r="G990" s="88"/>
      <c r="H990" s="88"/>
      <c r="I990" s="92"/>
      <c r="J990" s="88"/>
      <c r="K990" s="88"/>
      <c r="L990" s="88"/>
      <c r="M990" s="88">
        <f t="shared" si="360"/>
        <v>0</v>
      </c>
      <c r="N990" s="88"/>
      <c r="O990" s="88">
        <v>0</v>
      </c>
      <c r="P990" s="41">
        <f t="shared" ref="P990:P991" si="361">M990-N990</f>
        <v>0</v>
      </c>
      <c r="Q990" s="88">
        <v>350</v>
      </c>
      <c r="R990" s="88">
        <f t="shared" si="351"/>
        <v>0</v>
      </c>
      <c r="S990" s="88">
        <f t="shared" si="352"/>
        <v>0</v>
      </c>
      <c r="T990" s="88">
        <f t="shared" si="353"/>
        <v>0</v>
      </c>
      <c r="U990" s="54" t="s">
        <v>728</v>
      </c>
    </row>
    <row r="991" spans="2:21" x14ac:dyDescent="0.25">
      <c r="B991" s="83">
        <v>965</v>
      </c>
      <c r="C991" s="65" t="s">
        <v>23</v>
      </c>
      <c r="D991" s="66" t="s">
        <v>113</v>
      </c>
      <c r="E991" s="67" t="s">
        <v>569</v>
      </c>
      <c r="F991" s="71" t="s">
        <v>573</v>
      </c>
      <c r="G991" s="89"/>
      <c r="H991" s="89"/>
      <c r="I991" s="93"/>
      <c r="J991" s="89"/>
      <c r="K991" s="89"/>
      <c r="L991" s="89"/>
      <c r="M991" s="89">
        <v>0</v>
      </c>
      <c r="N991" s="89"/>
      <c r="O991" s="89">
        <v>0</v>
      </c>
      <c r="P991" s="41">
        <f t="shared" si="361"/>
        <v>0</v>
      </c>
      <c r="Q991" s="89"/>
      <c r="R991" s="89">
        <f t="shared" si="351"/>
        <v>0</v>
      </c>
      <c r="S991" s="89">
        <f t="shared" si="352"/>
        <v>0</v>
      </c>
      <c r="T991" s="89">
        <f t="shared" si="353"/>
        <v>0</v>
      </c>
    </row>
    <row r="992" spans="2:21" hidden="1" x14ac:dyDescent="0.25">
      <c r="B992" s="83">
        <v>966</v>
      </c>
      <c r="C992" s="110" t="s">
        <v>7</v>
      </c>
      <c r="D992" s="85" t="s">
        <v>264</v>
      </c>
      <c r="E992" s="81" t="s">
        <v>569</v>
      </c>
      <c r="F992" s="86" t="s">
        <v>574</v>
      </c>
      <c r="G992" s="91"/>
      <c r="H992" s="91"/>
      <c r="I992" s="94"/>
      <c r="J992" s="91"/>
      <c r="K992" s="91"/>
      <c r="L992" s="91"/>
      <c r="M992" s="88">
        <f t="shared" ref="M992" si="362">SUM(K992+L992)</f>
        <v>0</v>
      </c>
      <c r="N992" s="91"/>
      <c r="O992" s="91">
        <v>0</v>
      </c>
      <c r="Q992" s="91">
        <v>53</v>
      </c>
      <c r="R992" s="91">
        <f t="shared" si="351"/>
        <v>0</v>
      </c>
      <c r="S992" s="91">
        <f t="shared" si="352"/>
        <v>0</v>
      </c>
      <c r="T992" s="91">
        <f t="shared" si="353"/>
        <v>0</v>
      </c>
    </row>
    <row r="993" spans="2:21" x14ac:dyDescent="0.25">
      <c r="B993" s="83">
        <v>967</v>
      </c>
      <c r="C993" s="65" t="s">
        <v>23</v>
      </c>
      <c r="D993" s="73" t="s">
        <v>571</v>
      </c>
      <c r="E993" s="67" t="s">
        <v>569</v>
      </c>
      <c r="F993" s="71" t="s">
        <v>575</v>
      </c>
      <c r="G993" s="89"/>
      <c r="H993" s="89"/>
      <c r="I993" s="93"/>
      <c r="J993" s="89"/>
      <c r="K993" s="89"/>
      <c r="L993" s="89"/>
      <c r="M993" s="89">
        <v>0</v>
      </c>
      <c r="N993" s="89"/>
      <c r="O993" s="89">
        <v>0</v>
      </c>
      <c r="P993" s="41">
        <f t="shared" ref="P993:P996" si="363">M993-N993</f>
        <v>0</v>
      </c>
      <c r="Q993" s="89"/>
      <c r="R993" s="89">
        <f t="shared" si="351"/>
        <v>0</v>
      </c>
      <c r="S993" s="89">
        <f t="shared" si="352"/>
        <v>0</v>
      </c>
      <c r="T993" s="89">
        <f t="shared" si="353"/>
        <v>0</v>
      </c>
    </row>
    <row r="994" spans="2:21" x14ac:dyDescent="0.25">
      <c r="B994" s="83">
        <v>968</v>
      </c>
      <c r="C994" s="65" t="s">
        <v>23</v>
      </c>
      <c r="D994" s="66" t="s">
        <v>571</v>
      </c>
      <c r="E994" s="67" t="s">
        <v>569</v>
      </c>
      <c r="F994" s="76" t="s">
        <v>576</v>
      </c>
      <c r="G994" s="89"/>
      <c r="H994" s="89"/>
      <c r="I994" s="93"/>
      <c r="J994" s="89"/>
      <c r="K994" s="89"/>
      <c r="L994" s="89"/>
      <c r="M994" s="89">
        <v>0</v>
      </c>
      <c r="N994" s="89"/>
      <c r="O994" s="89">
        <v>0</v>
      </c>
      <c r="P994" s="41">
        <f t="shared" si="363"/>
        <v>0</v>
      </c>
      <c r="Q994" s="89">
        <v>21</v>
      </c>
      <c r="R994" s="89">
        <f t="shared" si="351"/>
        <v>0</v>
      </c>
      <c r="S994" s="89">
        <f t="shared" si="352"/>
        <v>0</v>
      </c>
      <c r="T994" s="89">
        <f t="shared" si="353"/>
        <v>0</v>
      </c>
    </row>
    <row r="995" spans="2:21" x14ac:dyDescent="0.25">
      <c r="B995" s="83">
        <v>969</v>
      </c>
      <c r="C995" s="65" t="s">
        <v>23</v>
      </c>
      <c r="D995" s="66" t="s">
        <v>66</v>
      </c>
      <c r="E995" s="67" t="s">
        <v>577</v>
      </c>
      <c r="F995" s="71" t="s">
        <v>578</v>
      </c>
      <c r="G995" s="89"/>
      <c r="H995" s="89"/>
      <c r="I995" s="93"/>
      <c r="J995" s="89"/>
      <c r="K995" s="89"/>
      <c r="L995" s="89"/>
      <c r="M995" s="89">
        <v>0</v>
      </c>
      <c r="N995" s="89"/>
      <c r="O995" s="89">
        <v>0</v>
      </c>
      <c r="P995" s="41">
        <f t="shared" si="363"/>
        <v>0</v>
      </c>
      <c r="Q995" s="89"/>
      <c r="R995" s="89">
        <f t="shared" si="351"/>
        <v>0</v>
      </c>
      <c r="S995" s="89">
        <f t="shared" si="352"/>
        <v>0</v>
      </c>
      <c r="T995" s="89">
        <f t="shared" si="353"/>
        <v>0</v>
      </c>
    </row>
    <row r="996" spans="2:21" x14ac:dyDescent="0.25">
      <c r="B996" s="83">
        <v>970</v>
      </c>
      <c r="C996" s="65" t="s">
        <v>23</v>
      </c>
      <c r="D996" s="66" t="s">
        <v>203</v>
      </c>
      <c r="E996" s="67" t="s">
        <v>579</v>
      </c>
      <c r="F996" s="70" t="s">
        <v>580</v>
      </c>
      <c r="G996" s="89"/>
      <c r="H996" s="89"/>
      <c r="I996" s="93"/>
      <c r="J996" s="89"/>
      <c r="K996" s="89"/>
      <c r="L996" s="89"/>
      <c r="M996" s="89">
        <v>0</v>
      </c>
      <c r="N996" s="89"/>
      <c r="O996" s="89">
        <v>0</v>
      </c>
      <c r="P996" s="41">
        <f t="shared" si="363"/>
        <v>0</v>
      </c>
      <c r="Q996" s="89"/>
      <c r="R996" s="89">
        <f t="shared" si="351"/>
        <v>0</v>
      </c>
      <c r="S996" s="89">
        <f t="shared" si="352"/>
        <v>0</v>
      </c>
      <c r="T996" s="89">
        <f t="shared" si="353"/>
        <v>0</v>
      </c>
    </row>
    <row r="997" spans="2:21" hidden="1" x14ac:dyDescent="0.25">
      <c r="B997" s="83">
        <v>971</v>
      </c>
      <c r="C997" s="59" t="s">
        <v>7</v>
      </c>
      <c r="D997" s="61" t="s">
        <v>179</v>
      </c>
      <c r="E997" s="55" t="s">
        <v>579</v>
      </c>
      <c r="F997" s="58" t="s">
        <v>580</v>
      </c>
      <c r="G997" s="88"/>
      <c r="H997" s="88"/>
      <c r="I997" s="92"/>
      <c r="J997" s="88"/>
      <c r="K997" s="88"/>
      <c r="L997" s="88"/>
      <c r="M997" s="88">
        <f t="shared" ref="M997:M998" si="364">SUM(K997+L997)</f>
        <v>0</v>
      </c>
      <c r="N997" s="88"/>
      <c r="O997" s="88">
        <v>0</v>
      </c>
      <c r="Q997" s="91">
        <v>968</v>
      </c>
      <c r="R997" s="88">
        <f t="shared" si="351"/>
        <v>0</v>
      </c>
      <c r="S997" s="88">
        <f t="shared" si="352"/>
        <v>0</v>
      </c>
      <c r="T997" s="88">
        <f t="shared" si="353"/>
        <v>0</v>
      </c>
    </row>
    <row r="998" spans="2:21" hidden="1" x14ac:dyDescent="0.25">
      <c r="B998" s="83">
        <v>972</v>
      </c>
      <c r="C998" s="110" t="s">
        <v>7</v>
      </c>
      <c r="D998" s="85" t="s">
        <v>38</v>
      </c>
      <c r="E998" s="81" t="s">
        <v>579</v>
      </c>
      <c r="F998" s="87" t="s">
        <v>580</v>
      </c>
      <c r="G998" s="91"/>
      <c r="H998" s="91"/>
      <c r="I998" s="94"/>
      <c r="J998" s="91"/>
      <c r="K998" s="91"/>
      <c r="L998" s="91"/>
      <c r="M998" s="88">
        <f t="shared" si="364"/>
        <v>0</v>
      </c>
      <c r="N998" s="91"/>
      <c r="O998" s="91">
        <v>0</v>
      </c>
      <c r="Q998" s="91">
        <v>780</v>
      </c>
      <c r="R998" s="91">
        <f t="shared" si="351"/>
        <v>0</v>
      </c>
      <c r="S998" s="91">
        <f t="shared" si="352"/>
        <v>0</v>
      </c>
      <c r="T998" s="91">
        <f t="shared" si="353"/>
        <v>0</v>
      </c>
    </row>
    <row r="999" spans="2:21" x14ac:dyDescent="0.25">
      <c r="B999" s="83">
        <v>973</v>
      </c>
      <c r="C999" s="65" t="s">
        <v>23</v>
      </c>
      <c r="D999" s="66" t="s">
        <v>280</v>
      </c>
      <c r="E999" s="67" t="s">
        <v>579</v>
      </c>
      <c r="F999" s="70" t="s">
        <v>580</v>
      </c>
      <c r="G999" s="89"/>
      <c r="H999" s="89"/>
      <c r="I999" s="93"/>
      <c r="J999" s="89"/>
      <c r="K999" s="89"/>
      <c r="L999" s="89"/>
      <c r="M999" s="89">
        <v>0</v>
      </c>
      <c r="N999" s="89"/>
      <c r="O999" s="89">
        <v>0</v>
      </c>
      <c r="P999" s="41">
        <f>M999-N999</f>
        <v>0</v>
      </c>
      <c r="Q999" s="89"/>
      <c r="R999" s="89">
        <f t="shared" si="351"/>
        <v>0</v>
      </c>
      <c r="S999" s="89">
        <f t="shared" si="352"/>
        <v>0</v>
      </c>
      <c r="T999" s="89">
        <f t="shared" si="353"/>
        <v>0</v>
      </c>
    </row>
    <row r="1000" spans="2:21" hidden="1" x14ac:dyDescent="0.25">
      <c r="B1000" s="83">
        <v>974</v>
      </c>
      <c r="C1000" s="65" t="s">
        <v>7</v>
      </c>
      <c r="D1000" s="66" t="s">
        <v>132</v>
      </c>
      <c r="E1000" s="67" t="s">
        <v>581</v>
      </c>
      <c r="F1000" s="68" t="s">
        <v>582</v>
      </c>
      <c r="G1000" s="89"/>
      <c r="H1000" s="89"/>
      <c r="I1000" s="93"/>
      <c r="J1000" s="89"/>
      <c r="K1000" s="89"/>
      <c r="L1000" s="89"/>
      <c r="M1000" s="89">
        <v>0</v>
      </c>
      <c r="N1000" s="89"/>
      <c r="O1000" s="89">
        <v>0</v>
      </c>
      <c r="Q1000" s="89"/>
      <c r="R1000" s="89">
        <f t="shared" si="351"/>
        <v>0</v>
      </c>
      <c r="S1000" s="89">
        <f t="shared" si="352"/>
        <v>0</v>
      </c>
      <c r="T1000" s="89">
        <f t="shared" si="353"/>
        <v>0</v>
      </c>
    </row>
    <row r="1001" spans="2:21" hidden="1" x14ac:dyDescent="0.25">
      <c r="B1001" s="83">
        <v>975</v>
      </c>
      <c r="C1001" s="59" t="s">
        <v>7</v>
      </c>
      <c r="D1001" s="61" t="s">
        <v>52</v>
      </c>
      <c r="E1001" s="55" t="s">
        <v>581</v>
      </c>
      <c r="F1001" s="57" t="s">
        <v>583</v>
      </c>
      <c r="G1001" s="88"/>
      <c r="H1001" s="88"/>
      <c r="I1001" s="92"/>
      <c r="J1001" s="88"/>
      <c r="K1001" s="88"/>
      <c r="L1001" s="88"/>
      <c r="M1001" s="88">
        <f t="shared" ref="M1001" si="365">SUM(K1001+L1001)</f>
        <v>0</v>
      </c>
      <c r="N1001" s="88"/>
      <c r="O1001" s="88">
        <v>0</v>
      </c>
      <c r="Q1001" s="88">
        <v>2965</v>
      </c>
      <c r="R1001" s="88">
        <f t="shared" si="351"/>
        <v>0</v>
      </c>
      <c r="S1001" s="88">
        <f t="shared" si="352"/>
        <v>0</v>
      </c>
      <c r="T1001" s="88">
        <f t="shared" si="353"/>
        <v>0</v>
      </c>
    </row>
    <row r="1002" spans="2:21" x14ac:dyDescent="0.25">
      <c r="B1002" s="83">
        <v>976</v>
      </c>
      <c r="C1002" s="65" t="s">
        <v>23</v>
      </c>
      <c r="D1002" s="66" t="s">
        <v>280</v>
      </c>
      <c r="E1002" s="67" t="s">
        <v>581</v>
      </c>
      <c r="F1002" s="68" t="s">
        <v>584</v>
      </c>
      <c r="G1002" s="89"/>
      <c r="H1002" s="89"/>
      <c r="I1002" s="93"/>
      <c r="J1002" s="89"/>
      <c r="K1002" s="89"/>
      <c r="L1002" s="89"/>
      <c r="M1002" s="89">
        <v>0</v>
      </c>
      <c r="N1002" s="89"/>
      <c r="O1002" s="89">
        <v>0</v>
      </c>
      <c r="P1002" s="41">
        <f t="shared" ref="P1002:P1005" si="366">M1002-N1002</f>
        <v>0</v>
      </c>
      <c r="Q1002" s="89"/>
      <c r="R1002" s="89">
        <f t="shared" si="351"/>
        <v>0</v>
      </c>
      <c r="S1002" s="89">
        <f t="shared" si="352"/>
        <v>0</v>
      </c>
      <c r="T1002" s="89">
        <f t="shared" si="353"/>
        <v>0</v>
      </c>
    </row>
    <row r="1003" spans="2:21" x14ac:dyDescent="0.25">
      <c r="B1003" s="83">
        <v>977</v>
      </c>
      <c r="C1003" s="65" t="s">
        <v>23</v>
      </c>
      <c r="D1003" s="66" t="s">
        <v>280</v>
      </c>
      <c r="E1003" s="67" t="s">
        <v>581</v>
      </c>
      <c r="F1003" s="68" t="s">
        <v>585</v>
      </c>
      <c r="G1003" s="89"/>
      <c r="H1003" s="89"/>
      <c r="I1003" s="93"/>
      <c r="J1003" s="89"/>
      <c r="K1003" s="89"/>
      <c r="L1003" s="89"/>
      <c r="M1003" s="89">
        <v>0</v>
      </c>
      <c r="N1003" s="89"/>
      <c r="O1003" s="89">
        <v>0</v>
      </c>
      <c r="P1003" s="41">
        <f t="shared" si="366"/>
        <v>0</v>
      </c>
      <c r="Q1003" s="89"/>
      <c r="R1003" s="89">
        <f t="shared" si="351"/>
        <v>0</v>
      </c>
      <c r="S1003" s="89">
        <f t="shared" si="352"/>
        <v>0</v>
      </c>
      <c r="T1003" s="89">
        <f t="shared" si="353"/>
        <v>0</v>
      </c>
    </row>
    <row r="1004" spans="2:21" x14ac:dyDescent="0.25">
      <c r="B1004" s="83">
        <v>978</v>
      </c>
      <c r="C1004" s="65" t="s">
        <v>23</v>
      </c>
      <c r="D1004" s="66" t="s">
        <v>71</v>
      </c>
      <c r="E1004" s="67" t="s">
        <v>581</v>
      </c>
      <c r="F1004" s="68" t="s">
        <v>586</v>
      </c>
      <c r="G1004" s="89"/>
      <c r="H1004" s="89"/>
      <c r="I1004" s="93"/>
      <c r="J1004" s="89"/>
      <c r="K1004" s="89"/>
      <c r="L1004" s="89"/>
      <c r="M1004" s="89">
        <v>0</v>
      </c>
      <c r="N1004" s="89"/>
      <c r="O1004" s="89">
        <v>0</v>
      </c>
      <c r="P1004" s="41">
        <f t="shared" si="366"/>
        <v>0</v>
      </c>
      <c r="Q1004" s="89"/>
      <c r="R1004" s="89">
        <f t="shared" si="351"/>
        <v>0</v>
      </c>
      <c r="S1004" s="89">
        <f t="shared" si="352"/>
        <v>0</v>
      </c>
      <c r="T1004" s="89">
        <f t="shared" si="353"/>
        <v>0</v>
      </c>
    </row>
    <row r="1005" spans="2:21" x14ac:dyDescent="0.25">
      <c r="B1005" s="83">
        <v>979</v>
      </c>
      <c r="C1005" s="59" t="s">
        <v>23</v>
      </c>
      <c r="D1005" s="61" t="s">
        <v>74</v>
      </c>
      <c r="E1005" s="55" t="s">
        <v>581</v>
      </c>
      <c r="F1005" s="57" t="s">
        <v>588</v>
      </c>
      <c r="G1005" s="88"/>
      <c r="H1005" s="88"/>
      <c r="I1005" s="92"/>
      <c r="J1005" s="88"/>
      <c r="K1005" s="88">
        <f>1925+6575</f>
        <v>8500</v>
      </c>
      <c r="L1005" s="88"/>
      <c r="M1005" s="88">
        <f t="shared" ref="M1005:M1011" si="367">SUM(K1005+L1005)</f>
        <v>8500</v>
      </c>
      <c r="N1005" s="88"/>
      <c r="O1005" s="88">
        <v>8500</v>
      </c>
      <c r="P1005" s="41">
        <f t="shared" si="366"/>
        <v>8500</v>
      </c>
      <c r="Q1005" s="88">
        <v>1416.6666666666667</v>
      </c>
      <c r="R1005" s="88">
        <f t="shared" si="351"/>
        <v>12041666.666666668</v>
      </c>
      <c r="S1005" s="88">
        <f t="shared" si="352"/>
        <v>0</v>
      </c>
      <c r="T1005" s="88">
        <f t="shared" si="353"/>
        <v>12041666.666666668</v>
      </c>
      <c r="U1005" s="54" t="s">
        <v>727</v>
      </c>
    </row>
    <row r="1006" spans="2:21" hidden="1" x14ac:dyDescent="0.25">
      <c r="B1006" s="83">
        <v>980</v>
      </c>
      <c r="C1006" s="84" t="s">
        <v>7</v>
      </c>
      <c r="D1006" s="80" t="s">
        <v>38</v>
      </c>
      <c r="E1006" s="81" t="s">
        <v>587</v>
      </c>
      <c r="F1006" s="82" t="s">
        <v>589</v>
      </c>
      <c r="G1006" s="91"/>
      <c r="H1006" s="91"/>
      <c r="I1006" s="94"/>
      <c r="J1006" s="91"/>
      <c r="K1006" s="91"/>
      <c r="L1006" s="91"/>
      <c r="M1006" s="88">
        <f t="shared" ref="M1006:M1008" si="368">SUM(K1006+L1006)</f>
        <v>0</v>
      </c>
      <c r="N1006" s="91"/>
      <c r="O1006" s="91">
        <v>0</v>
      </c>
      <c r="Q1006" s="91">
        <v>1732</v>
      </c>
      <c r="R1006" s="88">
        <f t="shared" ref="R1006:R1008" si="369">M1006*Q1006</f>
        <v>0</v>
      </c>
      <c r="S1006" s="88">
        <f t="shared" ref="S1006:S1008" si="370">N1006*Q1006</f>
        <v>0</v>
      </c>
      <c r="T1006" s="88">
        <f t="shared" ref="T1006:T1008" si="371">O1006*Q1006</f>
        <v>0</v>
      </c>
    </row>
    <row r="1007" spans="2:21" hidden="1" x14ac:dyDescent="0.25">
      <c r="B1007" s="83">
        <v>980</v>
      </c>
      <c r="C1007" s="84" t="s">
        <v>7</v>
      </c>
      <c r="D1007" s="80" t="s">
        <v>38</v>
      </c>
      <c r="E1007" s="81" t="s">
        <v>587</v>
      </c>
      <c r="F1007" s="141" t="s">
        <v>790</v>
      </c>
      <c r="G1007" s="91"/>
      <c r="H1007" s="91"/>
      <c r="I1007" s="94"/>
      <c r="J1007" s="91"/>
      <c r="K1007" s="91"/>
      <c r="L1007" s="91"/>
      <c r="M1007" s="88">
        <f t="shared" si="368"/>
        <v>0</v>
      </c>
      <c r="N1007" s="91"/>
      <c r="O1007" s="91">
        <v>20000</v>
      </c>
      <c r="Q1007" s="91">
        <v>1732</v>
      </c>
      <c r="R1007" s="88">
        <f t="shared" si="369"/>
        <v>0</v>
      </c>
      <c r="S1007" s="88">
        <f t="shared" si="370"/>
        <v>0</v>
      </c>
      <c r="T1007" s="88">
        <f t="shared" si="371"/>
        <v>34640000</v>
      </c>
    </row>
    <row r="1008" spans="2:21" hidden="1" x14ac:dyDescent="0.25">
      <c r="B1008" s="83">
        <v>980</v>
      </c>
      <c r="C1008" s="84" t="s">
        <v>7</v>
      </c>
      <c r="D1008" s="80" t="s">
        <v>85</v>
      </c>
      <c r="E1008" s="81" t="s">
        <v>587</v>
      </c>
      <c r="F1008" s="141" t="s">
        <v>790</v>
      </c>
      <c r="G1008" s="91"/>
      <c r="H1008" s="91"/>
      <c r="I1008" s="94"/>
      <c r="J1008" s="91"/>
      <c r="K1008" s="91"/>
      <c r="L1008" s="91"/>
      <c r="M1008" s="88">
        <f t="shared" si="368"/>
        <v>0</v>
      </c>
      <c r="N1008" s="91"/>
      <c r="O1008" s="91">
        <v>4000</v>
      </c>
      <c r="Q1008" s="91">
        <v>1732</v>
      </c>
      <c r="R1008" s="88">
        <f t="shared" si="369"/>
        <v>0</v>
      </c>
      <c r="S1008" s="88">
        <f t="shared" si="370"/>
        <v>0</v>
      </c>
      <c r="T1008" s="88">
        <f t="shared" si="371"/>
        <v>6928000</v>
      </c>
    </row>
    <row r="1009" spans="2:21" hidden="1" x14ac:dyDescent="0.25">
      <c r="B1009" s="83">
        <v>980</v>
      </c>
      <c r="C1009" s="84" t="s">
        <v>7</v>
      </c>
      <c r="D1009" s="80" t="s">
        <v>63</v>
      </c>
      <c r="E1009" s="81" t="s">
        <v>587</v>
      </c>
      <c r="F1009" s="141" t="s">
        <v>790</v>
      </c>
      <c r="G1009" s="91"/>
      <c r="H1009" s="91"/>
      <c r="I1009" s="94"/>
      <c r="J1009" s="91"/>
      <c r="K1009" s="91"/>
      <c r="L1009" s="91"/>
      <c r="M1009" s="88">
        <f t="shared" si="367"/>
        <v>0</v>
      </c>
      <c r="N1009" s="91"/>
      <c r="O1009" s="91">
        <v>20000</v>
      </c>
      <c r="Q1009" s="91">
        <v>1732</v>
      </c>
      <c r="R1009" s="88">
        <f t="shared" si="351"/>
        <v>0</v>
      </c>
      <c r="S1009" s="88">
        <f t="shared" si="352"/>
        <v>0</v>
      </c>
      <c r="T1009" s="88">
        <f t="shared" si="353"/>
        <v>34640000</v>
      </c>
    </row>
    <row r="1010" spans="2:21" hidden="1" x14ac:dyDescent="0.25">
      <c r="B1010" s="83">
        <v>981</v>
      </c>
      <c r="C1010" s="110" t="s">
        <v>7</v>
      </c>
      <c r="D1010" s="80" t="s">
        <v>65</v>
      </c>
      <c r="E1010" s="81" t="s">
        <v>587</v>
      </c>
      <c r="F1010" s="82" t="s">
        <v>589</v>
      </c>
      <c r="G1010" s="91"/>
      <c r="H1010" s="91"/>
      <c r="I1010" s="94"/>
      <c r="J1010" s="91"/>
      <c r="K1010" s="91"/>
      <c r="L1010" s="91"/>
      <c r="M1010" s="88">
        <f t="shared" si="367"/>
        <v>0</v>
      </c>
      <c r="N1010" s="91"/>
      <c r="O1010" s="91">
        <v>0</v>
      </c>
      <c r="Q1010" s="91">
        <v>1925</v>
      </c>
      <c r="R1010" s="91">
        <f t="shared" si="351"/>
        <v>0</v>
      </c>
      <c r="S1010" s="91">
        <f t="shared" si="352"/>
        <v>0</v>
      </c>
      <c r="T1010" s="91">
        <f t="shared" si="353"/>
        <v>0</v>
      </c>
    </row>
    <row r="1011" spans="2:21" hidden="1" x14ac:dyDescent="0.25">
      <c r="B1011" s="83">
        <v>982</v>
      </c>
      <c r="C1011" s="59" t="s">
        <v>7</v>
      </c>
      <c r="D1011" s="63" t="s">
        <v>590</v>
      </c>
      <c r="E1011" s="55" t="s">
        <v>587</v>
      </c>
      <c r="F1011" s="57" t="s">
        <v>589</v>
      </c>
      <c r="G1011" s="88"/>
      <c r="H1011" s="88"/>
      <c r="I1011" s="92"/>
      <c r="J1011" s="88"/>
      <c r="K1011" s="88"/>
      <c r="L1011" s="88"/>
      <c r="M1011" s="88">
        <f t="shared" si="367"/>
        <v>0</v>
      </c>
      <c r="N1011" s="88"/>
      <c r="O1011" s="88">
        <v>0</v>
      </c>
      <c r="Q1011" s="91">
        <v>3180</v>
      </c>
      <c r="R1011" s="88">
        <f t="shared" si="351"/>
        <v>0</v>
      </c>
      <c r="S1011" s="88">
        <f t="shared" si="352"/>
        <v>0</v>
      </c>
      <c r="T1011" s="88">
        <f t="shared" si="353"/>
        <v>0</v>
      </c>
    </row>
    <row r="1012" spans="2:21" hidden="1" x14ac:dyDescent="0.25">
      <c r="B1012" s="83">
        <v>983</v>
      </c>
      <c r="C1012" s="65" t="s">
        <v>7</v>
      </c>
      <c r="D1012" s="73" t="s">
        <v>52</v>
      </c>
      <c r="E1012" s="67" t="s">
        <v>581</v>
      </c>
      <c r="F1012" s="68" t="s">
        <v>591</v>
      </c>
      <c r="G1012" s="89"/>
      <c r="H1012" s="89"/>
      <c r="I1012" s="93"/>
      <c r="J1012" s="89"/>
      <c r="K1012" s="89"/>
      <c r="L1012" s="89"/>
      <c r="M1012" s="89">
        <v>0</v>
      </c>
      <c r="N1012" s="89"/>
      <c r="O1012" s="89">
        <v>0</v>
      </c>
      <c r="Q1012" s="89"/>
      <c r="R1012" s="89">
        <f t="shared" si="351"/>
        <v>0</v>
      </c>
      <c r="S1012" s="89">
        <f t="shared" si="352"/>
        <v>0</v>
      </c>
      <c r="T1012" s="89">
        <f t="shared" si="353"/>
        <v>0</v>
      </c>
    </row>
    <row r="1013" spans="2:21" hidden="1" x14ac:dyDescent="0.25">
      <c r="B1013" s="83">
        <v>984</v>
      </c>
      <c r="C1013" s="59" t="s">
        <v>7</v>
      </c>
      <c r="D1013" s="61" t="s">
        <v>590</v>
      </c>
      <c r="E1013" s="55" t="s">
        <v>587</v>
      </c>
      <c r="F1013" s="57" t="s">
        <v>592</v>
      </c>
      <c r="G1013" s="88"/>
      <c r="H1013" s="88"/>
      <c r="I1013" s="92"/>
      <c r="J1013" s="88"/>
      <c r="K1013" s="88">
        <v>92000</v>
      </c>
      <c r="L1013" s="88"/>
      <c r="M1013" s="88">
        <f t="shared" ref="M1013:M1014" si="372">SUM(K1013+L1013)</f>
        <v>92000</v>
      </c>
      <c r="N1013" s="88"/>
      <c r="O1013" s="88">
        <v>92000</v>
      </c>
      <c r="Q1013" s="88">
        <v>4600</v>
      </c>
      <c r="R1013" s="88">
        <f t="shared" si="351"/>
        <v>423200000</v>
      </c>
      <c r="S1013" s="88">
        <f t="shared" si="352"/>
        <v>0</v>
      </c>
      <c r="T1013" s="88">
        <f t="shared" si="353"/>
        <v>423200000</v>
      </c>
    </row>
    <row r="1014" spans="2:21" hidden="1" x14ac:dyDescent="0.25">
      <c r="B1014" s="83">
        <v>985</v>
      </c>
      <c r="C1014" s="59" t="s">
        <v>7</v>
      </c>
      <c r="D1014" s="61" t="s">
        <v>65</v>
      </c>
      <c r="E1014" s="55" t="s">
        <v>587</v>
      </c>
      <c r="F1014" s="57" t="s">
        <v>592</v>
      </c>
      <c r="G1014" s="88"/>
      <c r="H1014" s="88"/>
      <c r="I1014" s="92"/>
      <c r="J1014" s="88"/>
      <c r="K1014" s="88"/>
      <c r="L1014" s="88"/>
      <c r="M1014" s="88">
        <f t="shared" si="372"/>
        <v>0</v>
      </c>
      <c r="N1014" s="88"/>
      <c r="O1014" s="88">
        <v>0</v>
      </c>
      <c r="Q1014" s="88">
        <v>4220</v>
      </c>
      <c r="R1014" s="88">
        <f t="shared" si="351"/>
        <v>0</v>
      </c>
      <c r="S1014" s="88">
        <f t="shared" si="352"/>
        <v>0</v>
      </c>
      <c r="T1014" s="88">
        <f t="shared" si="353"/>
        <v>0</v>
      </c>
    </row>
    <row r="1015" spans="2:21" hidden="1" x14ac:dyDescent="0.25">
      <c r="B1015" s="83">
        <v>986</v>
      </c>
      <c r="C1015" s="65" t="s">
        <v>17</v>
      </c>
      <c r="D1015" s="66" t="s">
        <v>593</v>
      </c>
      <c r="E1015" s="67" t="s">
        <v>594</v>
      </c>
      <c r="F1015" s="68" t="s">
        <v>595</v>
      </c>
      <c r="G1015" s="89"/>
      <c r="H1015" s="89"/>
      <c r="I1015" s="93"/>
      <c r="J1015" s="89"/>
      <c r="K1015" s="89"/>
      <c r="L1015" s="89"/>
      <c r="M1015" s="89">
        <v>0</v>
      </c>
      <c r="N1015" s="89"/>
      <c r="O1015" s="89">
        <v>0</v>
      </c>
      <c r="Q1015" s="89"/>
      <c r="R1015" s="89">
        <f t="shared" si="351"/>
        <v>0</v>
      </c>
      <c r="S1015" s="89">
        <f t="shared" si="352"/>
        <v>0</v>
      </c>
      <c r="T1015" s="89">
        <f t="shared" si="353"/>
        <v>0</v>
      </c>
    </row>
    <row r="1016" spans="2:21" hidden="1" x14ac:dyDescent="0.25">
      <c r="B1016" s="83">
        <v>987</v>
      </c>
      <c r="C1016" s="65" t="s">
        <v>17</v>
      </c>
      <c r="D1016" s="66" t="s">
        <v>593</v>
      </c>
      <c r="E1016" s="67" t="s">
        <v>594</v>
      </c>
      <c r="F1016" s="70" t="s">
        <v>596</v>
      </c>
      <c r="G1016" s="89"/>
      <c r="H1016" s="89"/>
      <c r="I1016" s="93"/>
      <c r="J1016" s="89"/>
      <c r="K1016" s="89"/>
      <c r="L1016" s="89"/>
      <c r="M1016" s="89">
        <v>0</v>
      </c>
      <c r="N1016" s="89"/>
      <c r="O1016" s="89">
        <v>0</v>
      </c>
      <c r="Q1016" s="89"/>
      <c r="R1016" s="89">
        <f t="shared" si="351"/>
        <v>0</v>
      </c>
      <c r="S1016" s="89">
        <f t="shared" si="352"/>
        <v>0</v>
      </c>
      <c r="T1016" s="89">
        <f t="shared" si="353"/>
        <v>0</v>
      </c>
    </row>
    <row r="1017" spans="2:21" hidden="1" x14ac:dyDescent="0.25">
      <c r="B1017" s="83">
        <v>988</v>
      </c>
      <c r="C1017" s="59" t="s">
        <v>7</v>
      </c>
      <c r="D1017" s="61" t="s">
        <v>38</v>
      </c>
      <c r="E1017" s="55" t="s">
        <v>594</v>
      </c>
      <c r="F1017" s="57" t="s">
        <v>597</v>
      </c>
      <c r="G1017" s="88"/>
      <c r="H1017" s="88"/>
      <c r="I1017" s="92"/>
      <c r="J1017" s="88"/>
      <c r="K1017" s="88"/>
      <c r="L1017" s="88"/>
      <c r="M1017" s="88">
        <f t="shared" ref="M1017" si="373">SUM(K1017+L1017)</f>
        <v>0</v>
      </c>
      <c r="N1017" s="88"/>
      <c r="O1017" s="88">
        <v>8660</v>
      </c>
      <c r="Q1017" s="88">
        <v>1732</v>
      </c>
      <c r="R1017" s="88">
        <f t="shared" si="351"/>
        <v>0</v>
      </c>
      <c r="S1017" s="88">
        <f t="shared" si="352"/>
        <v>0</v>
      </c>
      <c r="T1017" s="88">
        <f t="shared" si="353"/>
        <v>14999120</v>
      </c>
    </row>
    <row r="1018" spans="2:21" hidden="1" x14ac:dyDescent="0.25">
      <c r="B1018" s="83">
        <v>989</v>
      </c>
      <c r="C1018" s="65" t="s">
        <v>17</v>
      </c>
      <c r="D1018" s="66" t="s">
        <v>593</v>
      </c>
      <c r="E1018" s="67" t="s">
        <v>594</v>
      </c>
      <c r="F1018" s="68" t="s">
        <v>598</v>
      </c>
      <c r="G1018" s="89"/>
      <c r="H1018" s="89"/>
      <c r="I1018" s="93"/>
      <c r="J1018" s="89"/>
      <c r="K1018" s="89"/>
      <c r="L1018" s="89"/>
      <c r="M1018" s="89">
        <v>0</v>
      </c>
      <c r="N1018" s="89"/>
      <c r="O1018" s="89">
        <v>0</v>
      </c>
      <c r="Q1018" s="89"/>
      <c r="R1018" s="89">
        <f t="shared" si="351"/>
        <v>0</v>
      </c>
      <c r="S1018" s="89">
        <f t="shared" si="352"/>
        <v>0</v>
      </c>
      <c r="T1018" s="89">
        <f t="shared" si="353"/>
        <v>0</v>
      </c>
    </row>
    <row r="1019" spans="2:21" x14ac:dyDescent="0.25">
      <c r="B1019" s="83">
        <v>990</v>
      </c>
      <c r="C1019" s="65" t="s">
        <v>23</v>
      </c>
      <c r="D1019" s="66" t="s">
        <v>255</v>
      </c>
      <c r="E1019" s="67" t="s">
        <v>599</v>
      </c>
      <c r="F1019" s="68" t="s">
        <v>600</v>
      </c>
      <c r="G1019" s="89"/>
      <c r="H1019" s="89"/>
      <c r="I1019" s="93"/>
      <c r="J1019" s="89"/>
      <c r="K1019" s="89"/>
      <c r="L1019" s="89"/>
      <c r="M1019" s="89">
        <v>0</v>
      </c>
      <c r="N1019" s="89"/>
      <c r="O1019" s="89">
        <v>0</v>
      </c>
      <c r="P1019" s="41">
        <f>M1019-N1019</f>
        <v>0</v>
      </c>
      <c r="Q1019" s="89"/>
      <c r="R1019" s="89">
        <f t="shared" si="351"/>
        <v>0</v>
      </c>
      <c r="S1019" s="89">
        <f t="shared" si="352"/>
        <v>0</v>
      </c>
      <c r="T1019" s="89">
        <f t="shared" si="353"/>
        <v>0</v>
      </c>
    </row>
    <row r="1020" spans="2:21" hidden="1" x14ac:dyDescent="0.25">
      <c r="B1020" s="83">
        <v>991</v>
      </c>
      <c r="C1020" s="65" t="s">
        <v>7</v>
      </c>
      <c r="D1020" s="66" t="s">
        <v>38</v>
      </c>
      <c r="E1020" s="67" t="s">
        <v>599</v>
      </c>
      <c r="F1020" s="68" t="s">
        <v>600</v>
      </c>
      <c r="G1020" s="89"/>
      <c r="H1020" s="89"/>
      <c r="I1020" s="93"/>
      <c r="J1020" s="89"/>
      <c r="K1020" s="89"/>
      <c r="L1020" s="89"/>
      <c r="M1020" s="89">
        <v>0</v>
      </c>
      <c r="N1020" s="89"/>
      <c r="O1020" s="89">
        <v>0</v>
      </c>
      <c r="Q1020" s="89"/>
      <c r="R1020" s="89">
        <f t="shared" si="351"/>
        <v>0</v>
      </c>
      <c r="S1020" s="89">
        <f t="shared" si="352"/>
        <v>0</v>
      </c>
      <c r="T1020" s="89">
        <f t="shared" si="353"/>
        <v>0</v>
      </c>
    </row>
    <row r="1021" spans="2:21" x14ac:dyDescent="0.25">
      <c r="B1021" s="83">
        <v>992</v>
      </c>
      <c r="C1021" s="65" t="s">
        <v>23</v>
      </c>
      <c r="D1021" s="66" t="s">
        <v>97</v>
      </c>
      <c r="E1021" s="67" t="s">
        <v>599</v>
      </c>
      <c r="F1021" s="76" t="s">
        <v>600</v>
      </c>
      <c r="G1021" s="89"/>
      <c r="H1021" s="89"/>
      <c r="I1021" s="93"/>
      <c r="J1021" s="89"/>
      <c r="K1021" s="89"/>
      <c r="L1021" s="89"/>
      <c r="M1021" s="89">
        <v>0</v>
      </c>
      <c r="N1021" s="89"/>
      <c r="O1021" s="89">
        <v>0</v>
      </c>
      <c r="P1021" s="41">
        <f t="shared" ref="P1021:P1023" si="374">M1021-N1021</f>
        <v>0</v>
      </c>
      <c r="Q1021" s="89"/>
      <c r="R1021" s="89">
        <f t="shared" si="351"/>
        <v>0</v>
      </c>
      <c r="S1021" s="89">
        <f t="shared" si="352"/>
        <v>0</v>
      </c>
      <c r="T1021" s="89">
        <f t="shared" si="353"/>
        <v>0</v>
      </c>
    </row>
    <row r="1022" spans="2:21" x14ac:dyDescent="0.25">
      <c r="B1022" s="83">
        <v>993</v>
      </c>
      <c r="C1022" s="65" t="s">
        <v>23</v>
      </c>
      <c r="D1022" s="66" t="s">
        <v>71</v>
      </c>
      <c r="E1022" s="67" t="s">
        <v>599</v>
      </c>
      <c r="F1022" s="68" t="s">
        <v>600</v>
      </c>
      <c r="G1022" s="89"/>
      <c r="H1022" s="89"/>
      <c r="I1022" s="93"/>
      <c r="J1022" s="89"/>
      <c r="K1022" s="89"/>
      <c r="L1022" s="89"/>
      <c r="M1022" s="89">
        <v>0</v>
      </c>
      <c r="N1022" s="89"/>
      <c r="O1022" s="89">
        <v>0</v>
      </c>
      <c r="P1022" s="41">
        <f t="shared" si="374"/>
        <v>0</v>
      </c>
      <c r="Q1022" s="89"/>
      <c r="R1022" s="89">
        <f t="shared" si="351"/>
        <v>0</v>
      </c>
      <c r="S1022" s="89">
        <f t="shared" si="352"/>
        <v>0</v>
      </c>
      <c r="T1022" s="89">
        <f t="shared" si="353"/>
        <v>0</v>
      </c>
    </row>
    <row r="1023" spans="2:21" ht="23.25" x14ac:dyDescent="0.25">
      <c r="B1023" s="83">
        <v>994</v>
      </c>
      <c r="C1023" s="59" t="s">
        <v>23</v>
      </c>
      <c r="D1023" s="61" t="s">
        <v>97</v>
      </c>
      <c r="E1023" s="55" t="s">
        <v>601</v>
      </c>
      <c r="F1023" s="57" t="s">
        <v>602</v>
      </c>
      <c r="G1023" s="88"/>
      <c r="H1023" s="88"/>
      <c r="I1023" s="92"/>
      <c r="J1023" s="88"/>
      <c r="K1023" s="88">
        <v>5250</v>
      </c>
      <c r="L1023" s="88"/>
      <c r="M1023" s="88">
        <f t="shared" ref="M1023:M1037" si="375">SUM(K1023+L1023)</f>
        <v>5250</v>
      </c>
      <c r="N1023" s="88"/>
      <c r="O1023" s="88">
        <v>5250</v>
      </c>
      <c r="P1023" s="41">
        <f t="shared" si="374"/>
        <v>5250</v>
      </c>
      <c r="Q1023" s="88">
        <v>210</v>
      </c>
      <c r="R1023" s="88">
        <f t="shared" si="351"/>
        <v>1102500</v>
      </c>
      <c r="S1023" s="88">
        <f t="shared" si="352"/>
        <v>0</v>
      </c>
      <c r="T1023" s="88">
        <f t="shared" si="353"/>
        <v>1102500</v>
      </c>
      <c r="U1023" s="54" t="s">
        <v>727</v>
      </c>
    </row>
    <row r="1024" spans="2:21" hidden="1" x14ac:dyDescent="0.25">
      <c r="B1024" s="83">
        <v>995</v>
      </c>
      <c r="C1024" s="59" t="s">
        <v>7</v>
      </c>
      <c r="D1024" s="61" t="s">
        <v>544</v>
      </c>
      <c r="E1024" s="55" t="s">
        <v>601</v>
      </c>
      <c r="F1024" s="58" t="s">
        <v>603</v>
      </c>
      <c r="G1024" s="88"/>
      <c r="H1024" s="88"/>
      <c r="I1024" s="92"/>
      <c r="J1024" s="88"/>
      <c r="K1024" s="88"/>
      <c r="L1024" s="88"/>
      <c r="M1024" s="88">
        <f t="shared" si="375"/>
        <v>0</v>
      </c>
      <c r="N1024" s="88"/>
      <c r="O1024" s="88">
        <v>0</v>
      </c>
      <c r="Q1024" s="88">
        <v>890</v>
      </c>
      <c r="R1024" s="88">
        <f t="shared" ref="R1024:R1088" si="376">M1024*Q1024</f>
        <v>0</v>
      </c>
      <c r="S1024" s="88">
        <f t="shared" ref="S1024:S1088" si="377">N1024*Q1024</f>
        <v>0</v>
      </c>
      <c r="T1024" s="88">
        <f t="shared" ref="T1024:T1088" si="378">O1024*Q1024</f>
        <v>0</v>
      </c>
    </row>
    <row r="1025" spans="2:21" hidden="1" x14ac:dyDescent="0.25">
      <c r="B1025" s="83">
        <v>996</v>
      </c>
      <c r="C1025" s="59" t="s">
        <v>7</v>
      </c>
      <c r="D1025" s="61" t="s">
        <v>43</v>
      </c>
      <c r="E1025" s="55" t="s">
        <v>601</v>
      </c>
      <c r="F1025" s="58" t="s">
        <v>604</v>
      </c>
      <c r="G1025" s="88"/>
      <c r="H1025" s="88"/>
      <c r="I1025" s="92"/>
      <c r="J1025" s="88"/>
      <c r="K1025" s="88">
        <v>7425</v>
      </c>
      <c r="L1025" s="88"/>
      <c r="M1025" s="88">
        <f t="shared" si="375"/>
        <v>7425</v>
      </c>
      <c r="N1025" s="88"/>
      <c r="O1025" s="88">
        <v>24300</v>
      </c>
      <c r="Q1025" s="88">
        <v>324</v>
      </c>
      <c r="R1025" s="88">
        <f t="shared" si="376"/>
        <v>2405700</v>
      </c>
      <c r="S1025" s="88">
        <f t="shared" si="377"/>
        <v>0</v>
      </c>
      <c r="T1025" s="88">
        <f t="shared" si="378"/>
        <v>7873200</v>
      </c>
    </row>
    <row r="1026" spans="2:21" hidden="1" x14ac:dyDescent="0.25">
      <c r="B1026" s="83">
        <v>997</v>
      </c>
      <c r="C1026" s="59" t="s">
        <v>7</v>
      </c>
      <c r="D1026" s="96" t="s">
        <v>605</v>
      </c>
      <c r="E1026" s="97" t="s">
        <v>601</v>
      </c>
      <c r="F1026" s="104" t="s">
        <v>604</v>
      </c>
      <c r="G1026" s="99"/>
      <c r="H1026" s="99"/>
      <c r="I1026" s="100"/>
      <c r="J1026" s="99"/>
      <c r="K1026" s="99">
        <v>8100</v>
      </c>
      <c r="L1026" s="99">
        <v>8100</v>
      </c>
      <c r="M1026" s="99">
        <f t="shared" si="375"/>
        <v>16200</v>
      </c>
      <c r="N1026" s="99"/>
      <c r="O1026" s="99">
        <v>16200</v>
      </c>
      <c r="Q1026" s="99">
        <v>324</v>
      </c>
      <c r="R1026" s="99">
        <f t="shared" si="376"/>
        <v>5248800</v>
      </c>
      <c r="S1026" s="99">
        <f t="shared" si="377"/>
        <v>0</v>
      </c>
      <c r="T1026" s="99">
        <f t="shared" si="378"/>
        <v>5248800</v>
      </c>
    </row>
    <row r="1027" spans="2:21" hidden="1" x14ac:dyDescent="0.25">
      <c r="B1027" s="83">
        <v>997</v>
      </c>
      <c r="C1027" s="59" t="s">
        <v>7</v>
      </c>
      <c r="D1027" s="96" t="s">
        <v>605</v>
      </c>
      <c r="E1027" s="97" t="s">
        <v>601</v>
      </c>
      <c r="F1027" s="104" t="s">
        <v>768</v>
      </c>
      <c r="G1027" s="99"/>
      <c r="H1027" s="99"/>
      <c r="I1027" s="100"/>
      <c r="J1027" s="99"/>
      <c r="K1027" s="99">
        <v>3000</v>
      </c>
      <c r="L1027" s="99">
        <v>5875</v>
      </c>
      <c r="M1027" s="99">
        <f t="shared" si="375"/>
        <v>8875</v>
      </c>
      <c r="N1027" s="99"/>
      <c r="O1027" s="99">
        <v>5875</v>
      </c>
      <c r="Q1027" s="99">
        <v>235</v>
      </c>
      <c r="R1027" s="99">
        <f t="shared" si="376"/>
        <v>2085625</v>
      </c>
      <c r="S1027" s="99">
        <f t="shared" si="377"/>
        <v>0</v>
      </c>
      <c r="T1027" s="99">
        <f t="shared" si="378"/>
        <v>1380625</v>
      </c>
    </row>
    <row r="1028" spans="2:21" hidden="1" x14ac:dyDescent="0.25">
      <c r="B1028" s="83">
        <v>998</v>
      </c>
      <c r="C1028" s="59" t="s">
        <v>7</v>
      </c>
      <c r="D1028" s="61" t="s">
        <v>43</v>
      </c>
      <c r="E1028" s="55" t="s">
        <v>601</v>
      </c>
      <c r="F1028" s="58" t="s">
        <v>606</v>
      </c>
      <c r="G1028" s="88"/>
      <c r="H1028" s="88"/>
      <c r="I1028" s="92"/>
      <c r="J1028" s="88"/>
      <c r="K1028" s="88">
        <v>9550</v>
      </c>
      <c r="L1028" s="88"/>
      <c r="M1028" s="88">
        <f t="shared" si="375"/>
        <v>9550</v>
      </c>
      <c r="N1028" s="88"/>
      <c r="O1028" s="88">
        <v>28650</v>
      </c>
      <c r="Q1028" s="88">
        <v>382</v>
      </c>
      <c r="R1028" s="88">
        <f t="shared" si="376"/>
        <v>3648100</v>
      </c>
      <c r="S1028" s="88">
        <f t="shared" si="377"/>
        <v>0</v>
      </c>
      <c r="T1028" s="88">
        <f t="shared" si="378"/>
        <v>10944300</v>
      </c>
    </row>
    <row r="1029" spans="2:21" hidden="1" x14ac:dyDescent="0.25">
      <c r="B1029" s="83">
        <v>998</v>
      </c>
      <c r="C1029" s="59" t="s">
        <v>7</v>
      </c>
      <c r="D1029" s="96" t="s">
        <v>605</v>
      </c>
      <c r="E1029" s="97" t="s">
        <v>601</v>
      </c>
      <c r="F1029" s="104" t="s">
        <v>766</v>
      </c>
      <c r="G1029" s="99"/>
      <c r="H1029" s="99"/>
      <c r="I1029" s="100"/>
      <c r="J1029" s="99"/>
      <c r="K1029" s="99">
        <v>12475</v>
      </c>
      <c r="L1029" s="99">
        <v>15750</v>
      </c>
      <c r="M1029" s="99">
        <f t="shared" si="375"/>
        <v>28225</v>
      </c>
      <c r="N1029" s="99"/>
      <c r="O1029" s="99">
        <v>15750</v>
      </c>
      <c r="Q1029" s="88">
        <v>630</v>
      </c>
      <c r="R1029" s="99">
        <f t="shared" si="376"/>
        <v>17781750</v>
      </c>
      <c r="S1029" s="99">
        <f t="shared" si="377"/>
        <v>0</v>
      </c>
      <c r="T1029" s="99">
        <f t="shared" si="378"/>
        <v>9922500</v>
      </c>
    </row>
    <row r="1030" spans="2:21" hidden="1" x14ac:dyDescent="0.25">
      <c r="B1030" s="83">
        <v>998</v>
      </c>
      <c r="C1030" s="59" t="s">
        <v>7</v>
      </c>
      <c r="D1030" s="96" t="s">
        <v>605</v>
      </c>
      <c r="E1030" s="97" t="s">
        <v>601</v>
      </c>
      <c r="F1030" s="104" t="s">
        <v>606</v>
      </c>
      <c r="G1030" s="99"/>
      <c r="H1030" s="99"/>
      <c r="I1030" s="100"/>
      <c r="J1030" s="99"/>
      <c r="K1030" s="99"/>
      <c r="L1030" s="99">
        <v>9550</v>
      </c>
      <c r="M1030" s="99">
        <f t="shared" si="375"/>
        <v>9550</v>
      </c>
      <c r="N1030" s="99"/>
      <c r="O1030" s="99">
        <v>9550</v>
      </c>
      <c r="Q1030" s="88">
        <v>382</v>
      </c>
      <c r="R1030" s="99">
        <f t="shared" si="376"/>
        <v>3648100</v>
      </c>
      <c r="S1030" s="99">
        <f t="shared" si="377"/>
        <v>0</v>
      </c>
      <c r="T1030" s="99">
        <f t="shared" si="378"/>
        <v>3648100</v>
      </c>
    </row>
    <row r="1031" spans="2:21" x14ac:dyDescent="0.25">
      <c r="B1031" s="83">
        <v>999</v>
      </c>
      <c r="C1031" s="59" t="s">
        <v>23</v>
      </c>
      <c r="D1031" s="61" t="s">
        <v>137</v>
      </c>
      <c r="E1031" s="55" t="s">
        <v>601</v>
      </c>
      <c r="F1031" s="58" t="s">
        <v>607</v>
      </c>
      <c r="G1031" s="88"/>
      <c r="H1031" s="88"/>
      <c r="I1031" s="92"/>
      <c r="J1031" s="88"/>
      <c r="K1031" s="88"/>
      <c r="L1031" s="88"/>
      <c r="M1031" s="88">
        <f t="shared" si="375"/>
        <v>0</v>
      </c>
      <c r="N1031" s="88"/>
      <c r="O1031" s="88">
        <v>0</v>
      </c>
      <c r="P1031" s="41">
        <f t="shared" ref="P1031:P1033" si="379">M1031-N1031</f>
        <v>0</v>
      </c>
      <c r="Q1031" s="88">
        <v>460</v>
      </c>
      <c r="R1031" s="88">
        <f t="shared" si="376"/>
        <v>0</v>
      </c>
      <c r="S1031" s="88">
        <f t="shared" si="377"/>
        <v>0</v>
      </c>
      <c r="T1031" s="88">
        <f t="shared" si="378"/>
        <v>0</v>
      </c>
      <c r="U1031" s="54" t="s">
        <v>727</v>
      </c>
    </row>
    <row r="1032" spans="2:21" hidden="1" x14ac:dyDescent="0.25">
      <c r="B1032" s="83">
        <v>1000</v>
      </c>
      <c r="C1032" s="59" t="s">
        <v>7</v>
      </c>
      <c r="D1032" s="96" t="s">
        <v>605</v>
      </c>
      <c r="E1032" s="97" t="s">
        <v>601</v>
      </c>
      <c r="F1032" s="104" t="s">
        <v>767</v>
      </c>
      <c r="G1032" s="99"/>
      <c r="H1032" s="99"/>
      <c r="I1032" s="100"/>
      <c r="J1032" s="99"/>
      <c r="K1032" s="99"/>
      <c r="L1032" s="99">
        <v>8900</v>
      </c>
      <c r="M1032" s="99">
        <f t="shared" si="375"/>
        <v>8900</v>
      </c>
      <c r="N1032" s="99"/>
      <c r="O1032" s="99">
        <v>8900</v>
      </c>
      <c r="P1032" s="41">
        <f t="shared" si="379"/>
        <v>8900</v>
      </c>
      <c r="Q1032" s="99">
        <v>356</v>
      </c>
      <c r="R1032" s="99">
        <f t="shared" si="376"/>
        <v>3168400</v>
      </c>
      <c r="S1032" s="99">
        <f t="shared" si="377"/>
        <v>0</v>
      </c>
      <c r="T1032" s="99">
        <f t="shared" si="378"/>
        <v>3168400</v>
      </c>
    </row>
    <row r="1033" spans="2:21" x14ac:dyDescent="0.25">
      <c r="B1033" s="83">
        <v>1000</v>
      </c>
      <c r="C1033" s="59" t="s">
        <v>23</v>
      </c>
      <c r="D1033" s="61" t="s">
        <v>97</v>
      </c>
      <c r="E1033" s="55" t="s">
        <v>601</v>
      </c>
      <c r="F1033" s="58" t="s">
        <v>608</v>
      </c>
      <c r="G1033" s="88"/>
      <c r="H1033" s="88"/>
      <c r="I1033" s="92"/>
      <c r="J1033" s="88"/>
      <c r="K1033" s="88">
        <v>7200</v>
      </c>
      <c r="L1033" s="88"/>
      <c r="M1033" s="88">
        <f t="shared" si="375"/>
        <v>7200</v>
      </c>
      <c r="N1033" s="88"/>
      <c r="O1033" s="88">
        <v>7200</v>
      </c>
      <c r="P1033" s="41">
        <f t="shared" si="379"/>
        <v>7200</v>
      </c>
      <c r="Q1033" s="88">
        <v>288</v>
      </c>
      <c r="R1033" s="88">
        <f t="shared" si="376"/>
        <v>2073600</v>
      </c>
      <c r="S1033" s="88">
        <f t="shared" si="377"/>
        <v>0</v>
      </c>
      <c r="T1033" s="88">
        <f t="shared" si="378"/>
        <v>2073600</v>
      </c>
      <c r="U1033" s="54" t="s">
        <v>727</v>
      </c>
    </row>
    <row r="1034" spans="2:21" hidden="1" x14ac:dyDescent="0.25">
      <c r="B1034" s="83">
        <v>1001</v>
      </c>
      <c r="C1034" s="59" t="s">
        <v>7</v>
      </c>
      <c r="D1034" s="61" t="s">
        <v>544</v>
      </c>
      <c r="E1034" s="55" t="s">
        <v>601</v>
      </c>
      <c r="F1034" s="58" t="s">
        <v>609</v>
      </c>
      <c r="G1034" s="88"/>
      <c r="H1034" s="88"/>
      <c r="I1034" s="92"/>
      <c r="J1034" s="88"/>
      <c r="K1034" s="88"/>
      <c r="L1034" s="88"/>
      <c r="M1034" s="88">
        <f t="shared" si="375"/>
        <v>0</v>
      </c>
      <c r="N1034" s="88"/>
      <c r="O1034" s="88">
        <v>0</v>
      </c>
      <c r="Q1034" s="88">
        <v>995</v>
      </c>
      <c r="R1034" s="88">
        <f t="shared" si="376"/>
        <v>0</v>
      </c>
      <c r="S1034" s="88">
        <f t="shared" si="377"/>
        <v>0</v>
      </c>
      <c r="T1034" s="88">
        <f t="shared" si="378"/>
        <v>0</v>
      </c>
    </row>
    <row r="1035" spans="2:21" x14ac:dyDescent="0.25">
      <c r="B1035" s="83">
        <v>1002</v>
      </c>
      <c r="C1035" s="59" t="s">
        <v>23</v>
      </c>
      <c r="D1035" s="61" t="s">
        <v>97</v>
      </c>
      <c r="E1035" s="55" t="s">
        <v>601</v>
      </c>
      <c r="F1035" s="58" t="s">
        <v>610</v>
      </c>
      <c r="G1035" s="88"/>
      <c r="H1035" s="88"/>
      <c r="I1035" s="92"/>
      <c r="J1035" s="88"/>
      <c r="K1035" s="88">
        <v>9400</v>
      </c>
      <c r="L1035" s="88"/>
      <c r="M1035" s="88">
        <f t="shared" si="375"/>
        <v>9400</v>
      </c>
      <c r="N1035" s="88"/>
      <c r="O1035" s="88">
        <v>9400</v>
      </c>
      <c r="P1035" s="41">
        <f>M1035-N1035</f>
        <v>9400</v>
      </c>
      <c r="Q1035" s="88">
        <v>188</v>
      </c>
      <c r="R1035" s="88">
        <f t="shared" si="376"/>
        <v>1767200</v>
      </c>
      <c r="S1035" s="88">
        <f t="shared" si="377"/>
        <v>0</v>
      </c>
      <c r="T1035" s="88">
        <f t="shared" si="378"/>
        <v>1767200</v>
      </c>
      <c r="U1035" s="54" t="s">
        <v>727</v>
      </c>
    </row>
    <row r="1036" spans="2:21" hidden="1" x14ac:dyDescent="0.25">
      <c r="B1036" s="83">
        <v>1003</v>
      </c>
      <c r="C1036" s="59" t="s">
        <v>7</v>
      </c>
      <c r="D1036" s="96" t="s">
        <v>605</v>
      </c>
      <c r="E1036" s="97" t="s">
        <v>601</v>
      </c>
      <c r="F1036" s="169" t="s">
        <v>769</v>
      </c>
      <c r="G1036" s="170"/>
      <c r="H1036" s="99"/>
      <c r="I1036" s="100"/>
      <c r="J1036" s="99"/>
      <c r="K1036" s="99"/>
      <c r="L1036" s="99">
        <v>3000</v>
      </c>
      <c r="M1036" s="99">
        <f t="shared" si="375"/>
        <v>3000</v>
      </c>
      <c r="N1036" s="99"/>
      <c r="O1036" s="99">
        <v>3000</v>
      </c>
      <c r="Q1036" s="99">
        <v>120</v>
      </c>
      <c r="R1036" s="99">
        <f t="shared" si="376"/>
        <v>360000</v>
      </c>
      <c r="S1036" s="99">
        <f t="shared" si="377"/>
        <v>0</v>
      </c>
      <c r="T1036" s="99">
        <f t="shared" si="378"/>
        <v>360000</v>
      </c>
    </row>
    <row r="1037" spans="2:21" hidden="1" x14ac:dyDescent="0.25">
      <c r="B1037" s="83">
        <v>1003</v>
      </c>
      <c r="C1037" s="59" t="s">
        <v>7</v>
      </c>
      <c r="D1037" s="61" t="s">
        <v>605</v>
      </c>
      <c r="E1037" s="55" t="s">
        <v>601</v>
      </c>
      <c r="F1037" s="58" t="s">
        <v>611</v>
      </c>
      <c r="G1037" s="88"/>
      <c r="H1037" s="88"/>
      <c r="I1037" s="92"/>
      <c r="J1037" s="88"/>
      <c r="K1037" s="88">
        <v>3000</v>
      </c>
      <c r="L1037" s="88"/>
      <c r="M1037" s="88">
        <f t="shared" si="375"/>
        <v>3000</v>
      </c>
      <c r="N1037" s="88"/>
      <c r="O1037" s="88">
        <v>3000</v>
      </c>
      <c r="Q1037" s="88">
        <v>120</v>
      </c>
      <c r="R1037" s="88">
        <f t="shared" si="376"/>
        <v>360000</v>
      </c>
      <c r="S1037" s="88">
        <f t="shared" si="377"/>
        <v>0</v>
      </c>
      <c r="T1037" s="88">
        <f t="shared" si="378"/>
        <v>360000</v>
      </c>
    </row>
    <row r="1038" spans="2:21" hidden="1" x14ac:dyDescent="0.25">
      <c r="B1038" s="83">
        <v>1004</v>
      </c>
      <c r="C1038" s="65" t="s">
        <v>7</v>
      </c>
      <c r="D1038" s="66" t="s">
        <v>612</v>
      </c>
      <c r="E1038" s="67" t="s">
        <v>601</v>
      </c>
      <c r="F1038" s="71" t="s">
        <v>613</v>
      </c>
      <c r="G1038" s="89"/>
      <c r="H1038" s="89"/>
      <c r="I1038" s="93"/>
      <c r="J1038" s="89"/>
      <c r="K1038" s="89"/>
      <c r="L1038" s="89"/>
      <c r="M1038" s="89">
        <v>0</v>
      </c>
      <c r="N1038" s="89"/>
      <c r="O1038" s="89">
        <v>0</v>
      </c>
      <c r="Q1038" s="89"/>
      <c r="R1038" s="89">
        <f t="shared" si="376"/>
        <v>0</v>
      </c>
      <c r="S1038" s="89">
        <f t="shared" si="377"/>
        <v>0</v>
      </c>
      <c r="T1038" s="89">
        <f t="shared" si="378"/>
        <v>0</v>
      </c>
    </row>
    <row r="1039" spans="2:21" x14ac:dyDescent="0.25">
      <c r="B1039" s="83">
        <v>1005</v>
      </c>
      <c r="C1039" s="65" t="s">
        <v>23</v>
      </c>
      <c r="D1039" s="66" t="s">
        <v>240</v>
      </c>
      <c r="E1039" s="67" t="s">
        <v>614</v>
      </c>
      <c r="F1039" s="71" t="s">
        <v>615</v>
      </c>
      <c r="G1039" s="89"/>
      <c r="H1039" s="89"/>
      <c r="I1039" s="93"/>
      <c r="J1039" s="89"/>
      <c r="K1039" s="89"/>
      <c r="L1039" s="89"/>
      <c r="M1039" s="89">
        <v>0</v>
      </c>
      <c r="N1039" s="89"/>
      <c r="O1039" s="89">
        <v>0</v>
      </c>
      <c r="P1039" s="41">
        <f t="shared" ref="P1039:P1043" si="380">M1039-N1039</f>
        <v>0</v>
      </c>
      <c r="Q1039" s="89"/>
      <c r="R1039" s="89">
        <f t="shared" si="376"/>
        <v>0</v>
      </c>
      <c r="S1039" s="89">
        <f t="shared" si="377"/>
        <v>0</v>
      </c>
      <c r="T1039" s="89">
        <f t="shared" si="378"/>
        <v>0</v>
      </c>
    </row>
    <row r="1040" spans="2:21" x14ac:dyDescent="0.25">
      <c r="B1040" s="83">
        <v>1006</v>
      </c>
      <c r="C1040" s="65" t="s">
        <v>23</v>
      </c>
      <c r="D1040" s="66" t="s">
        <v>240</v>
      </c>
      <c r="E1040" s="67" t="s">
        <v>614</v>
      </c>
      <c r="F1040" s="71" t="s">
        <v>616</v>
      </c>
      <c r="G1040" s="89"/>
      <c r="H1040" s="89"/>
      <c r="I1040" s="93"/>
      <c r="J1040" s="89"/>
      <c r="K1040" s="89"/>
      <c r="L1040" s="89"/>
      <c r="M1040" s="89">
        <v>0</v>
      </c>
      <c r="N1040" s="89"/>
      <c r="O1040" s="89">
        <v>0</v>
      </c>
      <c r="P1040" s="41">
        <f t="shared" si="380"/>
        <v>0</v>
      </c>
      <c r="Q1040" s="89"/>
      <c r="R1040" s="89">
        <f t="shared" si="376"/>
        <v>0</v>
      </c>
      <c r="S1040" s="89">
        <f t="shared" si="377"/>
        <v>0</v>
      </c>
      <c r="T1040" s="89">
        <f t="shared" si="378"/>
        <v>0</v>
      </c>
    </row>
    <row r="1041" spans="2:21" x14ac:dyDescent="0.25">
      <c r="B1041" s="83">
        <v>1007</v>
      </c>
      <c r="C1041" s="59" t="s">
        <v>23</v>
      </c>
      <c r="D1041" s="61" t="s">
        <v>225</v>
      </c>
      <c r="E1041" s="55" t="s">
        <v>614</v>
      </c>
      <c r="F1041" s="56" t="s">
        <v>617</v>
      </c>
      <c r="G1041" s="88"/>
      <c r="H1041" s="88"/>
      <c r="I1041" s="92"/>
      <c r="J1041" s="88"/>
      <c r="K1041" s="88"/>
      <c r="L1041" s="88"/>
      <c r="M1041" s="88">
        <f t="shared" ref="M1041:M1051" si="381">SUM(K1041+L1041)</f>
        <v>0</v>
      </c>
      <c r="N1041" s="88"/>
      <c r="O1041" s="88">
        <v>0</v>
      </c>
      <c r="P1041" s="41">
        <f t="shared" si="380"/>
        <v>0</v>
      </c>
      <c r="Q1041" s="88">
        <v>430</v>
      </c>
      <c r="R1041" s="88">
        <f t="shared" si="376"/>
        <v>0</v>
      </c>
      <c r="S1041" s="88">
        <f t="shared" si="377"/>
        <v>0</v>
      </c>
      <c r="T1041" s="88">
        <f t="shared" si="378"/>
        <v>0</v>
      </c>
      <c r="U1041" s="54" t="s">
        <v>753</v>
      </c>
    </row>
    <row r="1042" spans="2:21" x14ac:dyDescent="0.25">
      <c r="B1042" s="83">
        <v>1008</v>
      </c>
      <c r="C1042" s="59" t="s">
        <v>23</v>
      </c>
      <c r="D1042" s="61" t="s">
        <v>225</v>
      </c>
      <c r="E1042" s="55" t="s">
        <v>614</v>
      </c>
      <c r="F1042" s="56" t="s">
        <v>618</v>
      </c>
      <c r="G1042" s="88"/>
      <c r="H1042" s="88"/>
      <c r="I1042" s="92"/>
      <c r="J1042" s="88"/>
      <c r="K1042" s="88"/>
      <c r="L1042" s="88"/>
      <c r="M1042" s="88">
        <f t="shared" si="381"/>
        <v>0</v>
      </c>
      <c r="N1042" s="88"/>
      <c r="O1042" s="88">
        <v>0</v>
      </c>
      <c r="P1042" s="41">
        <f t="shared" si="380"/>
        <v>0</v>
      </c>
      <c r="Q1042" s="88">
        <v>390</v>
      </c>
      <c r="R1042" s="88">
        <f t="shared" si="376"/>
        <v>0</v>
      </c>
      <c r="S1042" s="88">
        <f t="shared" si="377"/>
        <v>0</v>
      </c>
      <c r="T1042" s="88">
        <f t="shared" si="378"/>
        <v>0</v>
      </c>
      <c r="U1042" s="54" t="s">
        <v>753</v>
      </c>
    </row>
    <row r="1043" spans="2:21" x14ac:dyDescent="0.25">
      <c r="B1043" s="83">
        <v>1009</v>
      </c>
      <c r="C1043" s="59" t="s">
        <v>23</v>
      </c>
      <c r="D1043" s="61" t="s">
        <v>225</v>
      </c>
      <c r="E1043" s="55" t="s">
        <v>614</v>
      </c>
      <c r="F1043" s="56" t="s">
        <v>619</v>
      </c>
      <c r="G1043" s="88"/>
      <c r="H1043" s="88"/>
      <c r="I1043" s="92"/>
      <c r="J1043" s="88"/>
      <c r="K1043" s="88"/>
      <c r="L1043" s="88"/>
      <c r="M1043" s="88">
        <f t="shared" si="381"/>
        <v>0</v>
      </c>
      <c r="N1043" s="88"/>
      <c r="O1043" s="88">
        <v>0</v>
      </c>
      <c r="P1043" s="41">
        <f t="shared" si="380"/>
        <v>0</v>
      </c>
      <c r="Q1043" s="88">
        <v>360</v>
      </c>
      <c r="R1043" s="88">
        <f t="shared" si="376"/>
        <v>0</v>
      </c>
      <c r="S1043" s="88">
        <f t="shared" si="377"/>
        <v>0</v>
      </c>
      <c r="T1043" s="88">
        <f t="shared" si="378"/>
        <v>0</v>
      </c>
      <c r="U1043" s="54" t="s">
        <v>753</v>
      </c>
    </row>
    <row r="1044" spans="2:21" hidden="1" x14ac:dyDescent="0.25">
      <c r="B1044" s="83">
        <v>1010</v>
      </c>
      <c r="C1044" s="59" t="s">
        <v>7</v>
      </c>
      <c r="D1044" s="61" t="s">
        <v>620</v>
      </c>
      <c r="E1044" s="55" t="s">
        <v>621</v>
      </c>
      <c r="F1044" s="56" t="s">
        <v>622</v>
      </c>
      <c r="G1044" s="88"/>
      <c r="H1044" s="88"/>
      <c r="I1044" s="92"/>
      <c r="J1044" s="88"/>
      <c r="K1044" s="88"/>
      <c r="L1044" s="88"/>
      <c r="M1044" s="88">
        <f t="shared" si="381"/>
        <v>0</v>
      </c>
      <c r="N1044" s="88"/>
      <c r="O1044" s="88">
        <v>0</v>
      </c>
      <c r="Q1044" s="88">
        <v>190</v>
      </c>
      <c r="R1044" s="88">
        <f t="shared" si="376"/>
        <v>0</v>
      </c>
      <c r="S1044" s="88">
        <f t="shared" si="377"/>
        <v>0</v>
      </c>
      <c r="T1044" s="88">
        <f t="shared" si="378"/>
        <v>0</v>
      </c>
    </row>
    <row r="1045" spans="2:21" hidden="1" x14ac:dyDescent="0.25">
      <c r="B1045" s="83">
        <v>1011</v>
      </c>
      <c r="C1045" s="59" t="s">
        <v>7</v>
      </c>
      <c r="D1045" s="61" t="s">
        <v>620</v>
      </c>
      <c r="E1045" s="55" t="s">
        <v>621</v>
      </c>
      <c r="F1045" s="56" t="s">
        <v>623</v>
      </c>
      <c r="G1045" s="88"/>
      <c r="H1045" s="88"/>
      <c r="I1045" s="92"/>
      <c r="J1045" s="88"/>
      <c r="K1045" s="88"/>
      <c r="L1045" s="88"/>
      <c r="M1045" s="88">
        <f t="shared" si="381"/>
        <v>0</v>
      </c>
      <c r="N1045" s="88"/>
      <c r="O1045" s="88">
        <v>0</v>
      </c>
      <c r="Q1045" s="88">
        <v>150</v>
      </c>
      <c r="R1045" s="88">
        <f t="shared" si="376"/>
        <v>0</v>
      </c>
      <c r="S1045" s="88">
        <f t="shared" si="377"/>
        <v>0</v>
      </c>
      <c r="T1045" s="88">
        <f t="shared" si="378"/>
        <v>0</v>
      </c>
    </row>
    <row r="1046" spans="2:21" x14ac:dyDescent="0.25">
      <c r="B1046" s="83">
        <v>1012</v>
      </c>
      <c r="C1046" s="59" t="s">
        <v>23</v>
      </c>
      <c r="D1046" s="61" t="s">
        <v>49</v>
      </c>
      <c r="E1046" s="55" t="s">
        <v>624</v>
      </c>
      <c r="F1046" s="57" t="s">
        <v>625</v>
      </c>
      <c r="G1046" s="88"/>
      <c r="H1046" s="88"/>
      <c r="I1046" s="92"/>
      <c r="J1046" s="88"/>
      <c r="K1046" s="88">
        <v>15567.12</v>
      </c>
      <c r="L1046" s="88"/>
      <c r="M1046" s="88">
        <f t="shared" si="381"/>
        <v>15567.12</v>
      </c>
      <c r="N1046" s="88"/>
      <c r="O1046" s="88">
        <v>15567.119999999999</v>
      </c>
      <c r="P1046" s="41">
        <f>M1046-N1046</f>
        <v>15567.12</v>
      </c>
      <c r="Q1046" s="88">
        <v>778.35599999999999</v>
      </c>
      <c r="R1046" s="88">
        <f t="shared" si="376"/>
        <v>12116761.254720001</v>
      </c>
      <c r="S1046" s="88">
        <f t="shared" si="377"/>
        <v>0</v>
      </c>
      <c r="T1046" s="88">
        <f t="shared" si="378"/>
        <v>12116761.254719999</v>
      </c>
      <c r="U1046" s="54" t="s">
        <v>727</v>
      </c>
    </row>
    <row r="1047" spans="2:21" hidden="1" x14ac:dyDescent="0.25">
      <c r="B1047" s="83">
        <v>1013</v>
      </c>
      <c r="C1047" s="59" t="s">
        <v>7</v>
      </c>
      <c r="D1047" s="61" t="s">
        <v>52</v>
      </c>
      <c r="E1047" s="55" t="s">
        <v>624</v>
      </c>
      <c r="F1047" s="57" t="s">
        <v>625</v>
      </c>
      <c r="G1047" s="88"/>
      <c r="H1047" s="88"/>
      <c r="I1047" s="92"/>
      <c r="J1047" s="88"/>
      <c r="K1047" s="88"/>
      <c r="L1047" s="88"/>
      <c r="M1047" s="88">
        <f t="shared" si="381"/>
        <v>0</v>
      </c>
      <c r="N1047" s="88"/>
      <c r="O1047" s="88">
        <v>0</v>
      </c>
      <c r="Q1047" s="88">
        <v>450</v>
      </c>
      <c r="R1047" s="88">
        <f t="shared" si="376"/>
        <v>0</v>
      </c>
      <c r="S1047" s="88">
        <f t="shared" si="377"/>
        <v>0</v>
      </c>
      <c r="T1047" s="88">
        <f t="shared" si="378"/>
        <v>0</v>
      </c>
    </row>
    <row r="1048" spans="2:21" x14ac:dyDescent="0.25">
      <c r="B1048" s="83">
        <v>1014</v>
      </c>
      <c r="C1048" s="59" t="s">
        <v>23</v>
      </c>
      <c r="D1048" s="61" t="s">
        <v>74</v>
      </c>
      <c r="E1048" s="55" t="s">
        <v>624</v>
      </c>
      <c r="F1048" s="57" t="s">
        <v>625</v>
      </c>
      <c r="G1048" s="88"/>
      <c r="H1048" s="88"/>
      <c r="I1048" s="92"/>
      <c r="J1048" s="88"/>
      <c r="K1048" s="88">
        <v>10700</v>
      </c>
      <c r="L1048" s="88"/>
      <c r="M1048" s="88">
        <f t="shared" si="381"/>
        <v>10700</v>
      </c>
      <c r="N1048" s="88"/>
      <c r="O1048" s="88">
        <v>10700</v>
      </c>
      <c r="P1048" s="41">
        <f t="shared" ref="P1048:P1049" si="382">M1048-N1048</f>
        <v>10700</v>
      </c>
      <c r="Q1048" s="88">
        <v>535</v>
      </c>
      <c r="R1048" s="88">
        <f t="shared" si="376"/>
        <v>5724500</v>
      </c>
      <c r="S1048" s="88">
        <f t="shared" si="377"/>
        <v>0</v>
      </c>
      <c r="T1048" s="88">
        <f t="shared" si="378"/>
        <v>5724500</v>
      </c>
      <c r="U1048" s="54" t="s">
        <v>727</v>
      </c>
    </row>
    <row r="1049" spans="2:21" x14ac:dyDescent="0.25">
      <c r="B1049" s="83">
        <v>1015</v>
      </c>
      <c r="C1049" s="59" t="s">
        <v>23</v>
      </c>
      <c r="D1049" s="61" t="s">
        <v>49</v>
      </c>
      <c r="E1049" s="55" t="s">
        <v>624</v>
      </c>
      <c r="F1049" s="56" t="s">
        <v>626</v>
      </c>
      <c r="G1049" s="88"/>
      <c r="H1049" s="88"/>
      <c r="I1049" s="92"/>
      <c r="J1049" s="88"/>
      <c r="K1049" s="88"/>
      <c r="L1049" s="88"/>
      <c r="M1049" s="88">
        <f t="shared" si="381"/>
        <v>0</v>
      </c>
      <c r="N1049" s="88"/>
      <c r="O1049" s="88">
        <v>0</v>
      </c>
      <c r="P1049" s="41">
        <f t="shared" si="382"/>
        <v>0</v>
      </c>
      <c r="Q1049" s="88">
        <v>680</v>
      </c>
      <c r="R1049" s="88">
        <f t="shared" si="376"/>
        <v>0</v>
      </c>
      <c r="S1049" s="88">
        <f t="shared" si="377"/>
        <v>0</v>
      </c>
      <c r="T1049" s="88">
        <f t="shared" si="378"/>
        <v>0</v>
      </c>
      <c r="U1049" s="54" t="s">
        <v>727</v>
      </c>
    </row>
    <row r="1050" spans="2:21" hidden="1" x14ac:dyDescent="0.25">
      <c r="B1050" s="83">
        <v>1016</v>
      </c>
      <c r="C1050" s="59" t="s">
        <v>7</v>
      </c>
      <c r="D1050" s="61" t="s">
        <v>52</v>
      </c>
      <c r="E1050" s="55" t="s">
        <v>624</v>
      </c>
      <c r="F1050" s="56" t="s">
        <v>626</v>
      </c>
      <c r="G1050" s="88"/>
      <c r="H1050" s="88"/>
      <c r="I1050" s="92"/>
      <c r="J1050" s="88"/>
      <c r="K1050" s="88"/>
      <c r="L1050" s="88"/>
      <c r="M1050" s="88">
        <f t="shared" si="381"/>
        <v>0</v>
      </c>
      <c r="N1050" s="88"/>
      <c r="O1050" s="88">
        <v>0</v>
      </c>
      <c r="Q1050" s="88">
        <v>2360</v>
      </c>
      <c r="R1050" s="88">
        <f t="shared" si="376"/>
        <v>0</v>
      </c>
      <c r="S1050" s="88">
        <f t="shared" si="377"/>
        <v>0</v>
      </c>
      <c r="T1050" s="88">
        <f t="shared" si="378"/>
        <v>0</v>
      </c>
    </row>
    <row r="1051" spans="2:21" hidden="1" x14ac:dyDescent="0.25">
      <c r="B1051" s="83">
        <v>1017</v>
      </c>
      <c r="C1051" s="59" t="s">
        <v>7</v>
      </c>
      <c r="D1051" s="61" t="s">
        <v>90</v>
      </c>
      <c r="E1051" s="55" t="s">
        <v>624</v>
      </c>
      <c r="F1051" s="56" t="s">
        <v>626</v>
      </c>
      <c r="G1051" s="88"/>
      <c r="H1051" s="88"/>
      <c r="I1051" s="92"/>
      <c r="J1051" s="88"/>
      <c r="K1051" s="88">
        <v>21000</v>
      </c>
      <c r="L1051" s="88"/>
      <c r="M1051" s="88">
        <f t="shared" si="381"/>
        <v>21000</v>
      </c>
      <c r="N1051" s="88"/>
      <c r="O1051" s="88">
        <v>20750</v>
      </c>
      <c r="Q1051" s="88">
        <v>2075</v>
      </c>
      <c r="R1051" s="88">
        <f t="shared" si="376"/>
        <v>43575000</v>
      </c>
      <c r="S1051" s="88">
        <f t="shared" si="377"/>
        <v>0</v>
      </c>
      <c r="T1051" s="88">
        <f t="shared" si="378"/>
        <v>43056250</v>
      </c>
      <c r="U1051" s="54" t="s">
        <v>727</v>
      </c>
    </row>
    <row r="1052" spans="2:21" x14ac:dyDescent="0.25">
      <c r="B1052" s="83">
        <v>1018</v>
      </c>
      <c r="C1052" s="65" t="s">
        <v>69</v>
      </c>
      <c r="D1052" s="73" t="s">
        <v>120</v>
      </c>
      <c r="E1052" s="67" t="s">
        <v>627</v>
      </c>
      <c r="F1052" s="68" t="s">
        <v>628</v>
      </c>
      <c r="G1052" s="89"/>
      <c r="H1052" s="89"/>
      <c r="I1052" s="93"/>
      <c r="J1052" s="89"/>
      <c r="K1052" s="89"/>
      <c r="L1052" s="89"/>
      <c r="M1052" s="89">
        <v>0</v>
      </c>
      <c r="N1052" s="89"/>
      <c r="O1052" s="89">
        <v>0</v>
      </c>
      <c r="Q1052" s="89"/>
      <c r="R1052" s="89">
        <f t="shared" si="376"/>
        <v>0</v>
      </c>
      <c r="S1052" s="89">
        <f t="shared" si="377"/>
        <v>0</v>
      </c>
      <c r="T1052" s="89">
        <f t="shared" si="378"/>
        <v>0</v>
      </c>
    </row>
    <row r="1053" spans="2:21" x14ac:dyDescent="0.25">
      <c r="B1053" s="83">
        <v>1019</v>
      </c>
      <c r="C1053" s="65" t="s">
        <v>23</v>
      </c>
      <c r="D1053" s="73" t="s">
        <v>87</v>
      </c>
      <c r="E1053" s="67" t="s">
        <v>627</v>
      </c>
      <c r="F1053" s="68" t="s">
        <v>628</v>
      </c>
      <c r="G1053" s="89"/>
      <c r="H1053" s="89"/>
      <c r="I1053" s="93"/>
      <c r="J1053" s="89"/>
      <c r="K1053" s="89"/>
      <c r="L1053" s="89"/>
      <c r="M1053" s="89">
        <v>0</v>
      </c>
      <c r="N1053" s="89"/>
      <c r="O1053" s="89">
        <v>0</v>
      </c>
      <c r="P1053" s="41">
        <f t="shared" ref="P1053:P1054" si="383">M1053-N1053</f>
        <v>0</v>
      </c>
      <c r="Q1053" s="89"/>
      <c r="R1053" s="89">
        <f t="shared" si="376"/>
        <v>0</v>
      </c>
      <c r="S1053" s="89">
        <f t="shared" si="377"/>
        <v>0</v>
      </c>
      <c r="T1053" s="89">
        <f t="shared" si="378"/>
        <v>0</v>
      </c>
    </row>
    <row r="1054" spans="2:21" x14ac:dyDescent="0.25">
      <c r="B1054" s="83">
        <v>1020</v>
      </c>
      <c r="C1054" s="59" t="s">
        <v>23</v>
      </c>
      <c r="D1054" s="63" t="s">
        <v>228</v>
      </c>
      <c r="E1054" s="81" t="s">
        <v>627</v>
      </c>
      <c r="F1054" s="57" t="s">
        <v>628</v>
      </c>
      <c r="G1054" s="88"/>
      <c r="H1054" s="88"/>
      <c r="I1054" s="92"/>
      <c r="J1054" s="88"/>
      <c r="K1054" s="88">
        <v>4868.8</v>
      </c>
      <c r="L1054" s="88"/>
      <c r="M1054" s="88">
        <f t="shared" ref="M1054" si="384">SUM(K1054+L1054)</f>
        <v>4868.8</v>
      </c>
      <c r="N1054" s="88"/>
      <c r="O1054" s="88">
        <v>4868.8</v>
      </c>
      <c r="P1054" s="41">
        <f t="shared" si="383"/>
        <v>4868.8</v>
      </c>
      <c r="Q1054" s="91">
        <v>8.9500000000000011</v>
      </c>
      <c r="R1054" s="88">
        <f t="shared" si="376"/>
        <v>43575.760000000009</v>
      </c>
      <c r="S1054" s="88">
        <f t="shared" si="377"/>
        <v>0</v>
      </c>
      <c r="T1054" s="88">
        <f t="shared" si="378"/>
        <v>43575.760000000009</v>
      </c>
      <c r="U1054" s="54" t="s">
        <v>727</v>
      </c>
    </row>
    <row r="1055" spans="2:21" x14ac:dyDescent="0.25">
      <c r="B1055" s="83">
        <v>1021</v>
      </c>
      <c r="C1055" s="65" t="s">
        <v>69</v>
      </c>
      <c r="D1055" s="73" t="s">
        <v>120</v>
      </c>
      <c r="E1055" s="67" t="s">
        <v>627</v>
      </c>
      <c r="F1055" s="68" t="s">
        <v>629</v>
      </c>
      <c r="G1055" s="89"/>
      <c r="H1055" s="89"/>
      <c r="I1055" s="93"/>
      <c r="J1055" s="89"/>
      <c r="K1055" s="89"/>
      <c r="L1055" s="89"/>
      <c r="M1055" s="89">
        <v>0</v>
      </c>
      <c r="N1055" s="89"/>
      <c r="O1055" s="89">
        <v>0</v>
      </c>
      <c r="Q1055" s="89"/>
      <c r="R1055" s="89">
        <f t="shared" si="376"/>
        <v>0</v>
      </c>
      <c r="S1055" s="89">
        <f t="shared" si="377"/>
        <v>0</v>
      </c>
      <c r="T1055" s="89">
        <f t="shared" si="378"/>
        <v>0</v>
      </c>
    </row>
    <row r="1056" spans="2:21" hidden="1" x14ac:dyDescent="0.25">
      <c r="B1056" s="83">
        <v>1022</v>
      </c>
      <c r="C1056" s="65" t="s">
        <v>7</v>
      </c>
      <c r="D1056" s="73" t="s">
        <v>38</v>
      </c>
      <c r="E1056" s="67" t="s">
        <v>627</v>
      </c>
      <c r="F1056" s="68" t="s">
        <v>629</v>
      </c>
      <c r="G1056" s="89"/>
      <c r="H1056" s="89"/>
      <c r="I1056" s="93"/>
      <c r="J1056" s="89"/>
      <c r="K1056" s="89"/>
      <c r="L1056" s="89"/>
      <c r="M1056" s="89">
        <v>0</v>
      </c>
      <c r="N1056" s="89"/>
      <c r="O1056" s="89">
        <v>0</v>
      </c>
      <c r="Q1056" s="89"/>
      <c r="R1056" s="89">
        <f t="shared" si="376"/>
        <v>0</v>
      </c>
      <c r="S1056" s="89">
        <f t="shared" si="377"/>
        <v>0</v>
      </c>
      <c r="T1056" s="89">
        <f t="shared" si="378"/>
        <v>0</v>
      </c>
    </row>
    <row r="1057" spans="2:21" hidden="1" x14ac:dyDescent="0.25">
      <c r="B1057" s="83">
        <v>1023</v>
      </c>
      <c r="C1057" s="65" t="s">
        <v>7</v>
      </c>
      <c r="D1057" s="66" t="s">
        <v>38</v>
      </c>
      <c r="E1057" s="67" t="s">
        <v>627</v>
      </c>
      <c r="F1057" s="71" t="s">
        <v>630</v>
      </c>
      <c r="G1057" s="89"/>
      <c r="H1057" s="89"/>
      <c r="I1057" s="93"/>
      <c r="J1057" s="89"/>
      <c r="K1057" s="89"/>
      <c r="L1057" s="89"/>
      <c r="M1057" s="89">
        <v>0</v>
      </c>
      <c r="N1057" s="89"/>
      <c r="O1057" s="89">
        <v>0</v>
      </c>
      <c r="Q1057" s="89"/>
      <c r="R1057" s="89">
        <f t="shared" si="376"/>
        <v>0</v>
      </c>
      <c r="S1057" s="89">
        <f t="shared" si="377"/>
        <v>0</v>
      </c>
      <c r="T1057" s="89">
        <f t="shared" si="378"/>
        <v>0</v>
      </c>
    </row>
    <row r="1058" spans="2:21" hidden="1" x14ac:dyDescent="0.25">
      <c r="B1058" s="83">
        <v>1024</v>
      </c>
      <c r="C1058" s="65" t="s">
        <v>7</v>
      </c>
      <c r="D1058" s="73" t="s">
        <v>35</v>
      </c>
      <c r="E1058" s="67" t="s">
        <v>627</v>
      </c>
      <c r="F1058" s="68" t="s">
        <v>631</v>
      </c>
      <c r="G1058" s="89"/>
      <c r="H1058" s="89"/>
      <c r="I1058" s="93"/>
      <c r="J1058" s="89"/>
      <c r="K1058" s="89"/>
      <c r="L1058" s="89"/>
      <c r="M1058" s="89">
        <v>0</v>
      </c>
      <c r="N1058" s="89"/>
      <c r="O1058" s="89">
        <v>0</v>
      </c>
      <c r="Q1058" s="89"/>
      <c r="R1058" s="89">
        <f t="shared" si="376"/>
        <v>0</v>
      </c>
      <c r="S1058" s="89">
        <f t="shared" si="377"/>
        <v>0</v>
      </c>
      <c r="T1058" s="89">
        <f t="shared" si="378"/>
        <v>0</v>
      </c>
    </row>
    <row r="1059" spans="2:21" x14ac:dyDescent="0.25">
      <c r="B1059" s="83">
        <v>1025</v>
      </c>
      <c r="C1059" s="59" t="s">
        <v>23</v>
      </c>
      <c r="D1059" s="63" t="s">
        <v>27</v>
      </c>
      <c r="E1059" s="55" t="s">
        <v>632</v>
      </c>
      <c r="F1059" s="57" t="s">
        <v>633</v>
      </c>
      <c r="G1059" s="88"/>
      <c r="H1059" s="88"/>
      <c r="I1059" s="92"/>
      <c r="J1059" s="88"/>
      <c r="K1059" s="88">
        <v>2750</v>
      </c>
      <c r="L1059" s="88"/>
      <c r="M1059" s="88">
        <f t="shared" ref="M1059:M1060" si="385">SUM(K1059+L1059)</f>
        <v>2750</v>
      </c>
      <c r="N1059" s="88"/>
      <c r="O1059" s="88">
        <v>0</v>
      </c>
      <c r="P1059" s="41">
        <f>M1059-N1059</f>
        <v>2750</v>
      </c>
      <c r="Q1059" s="91">
        <v>550</v>
      </c>
      <c r="R1059" s="88">
        <f t="shared" ref="R1059" si="386">M1059*Q1059</f>
        <v>1512500</v>
      </c>
      <c r="S1059" s="88">
        <f t="shared" ref="S1059" si="387">N1059*Q1059</f>
        <v>0</v>
      </c>
      <c r="T1059" s="88">
        <f t="shared" ref="T1059" si="388">O1059*Q1059</f>
        <v>0</v>
      </c>
      <c r="U1059" s="54" t="s">
        <v>754</v>
      </c>
    </row>
    <row r="1060" spans="2:21" x14ac:dyDescent="0.25">
      <c r="B1060" s="83">
        <v>1025</v>
      </c>
      <c r="C1060" s="59" t="s">
        <v>23</v>
      </c>
      <c r="D1060" s="63" t="s">
        <v>785</v>
      </c>
      <c r="E1060" s="55" t="s">
        <v>632</v>
      </c>
      <c r="F1060" s="57" t="s">
        <v>786</v>
      </c>
      <c r="G1060" s="88"/>
      <c r="H1060" s="88"/>
      <c r="I1060" s="92"/>
      <c r="J1060" s="88">
        <v>0</v>
      </c>
      <c r="K1060" s="88">
        <v>7933.62</v>
      </c>
      <c r="L1060" s="88"/>
      <c r="M1060" s="88">
        <f t="shared" si="385"/>
        <v>7933.62</v>
      </c>
      <c r="N1060" s="88"/>
      <c r="O1060" s="88">
        <v>0</v>
      </c>
      <c r="P1060" s="41">
        <f>M1060-N1060</f>
        <v>7933.62</v>
      </c>
      <c r="Q1060" s="91">
        <v>550</v>
      </c>
      <c r="R1060" s="88">
        <f t="shared" si="376"/>
        <v>4363491</v>
      </c>
      <c r="S1060" s="88">
        <f t="shared" si="377"/>
        <v>0</v>
      </c>
      <c r="T1060" s="88">
        <f t="shared" si="378"/>
        <v>0</v>
      </c>
      <c r="U1060" s="54" t="s">
        <v>754</v>
      </c>
    </row>
    <row r="1061" spans="2:21" hidden="1" x14ac:dyDescent="0.25">
      <c r="B1061" s="83">
        <v>1026</v>
      </c>
      <c r="C1061" s="65" t="s">
        <v>17</v>
      </c>
      <c r="D1061" s="66" t="s">
        <v>634</v>
      </c>
      <c r="E1061" s="67" t="s">
        <v>635</v>
      </c>
      <c r="F1061" s="71" t="s">
        <v>636</v>
      </c>
      <c r="G1061" s="89"/>
      <c r="H1061" s="89"/>
      <c r="I1061" s="93"/>
      <c r="J1061" s="89"/>
      <c r="K1061" s="89"/>
      <c r="L1061" s="89"/>
      <c r="M1061" s="89">
        <v>0</v>
      </c>
      <c r="N1061" s="89"/>
      <c r="O1061" s="89">
        <v>0</v>
      </c>
      <c r="Q1061" s="89"/>
      <c r="R1061" s="89">
        <f t="shared" si="376"/>
        <v>0</v>
      </c>
      <c r="S1061" s="89">
        <f t="shared" si="377"/>
        <v>0</v>
      </c>
      <c r="T1061" s="89">
        <f t="shared" si="378"/>
        <v>0</v>
      </c>
    </row>
    <row r="1062" spans="2:21" hidden="1" x14ac:dyDescent="0.25">
      <c r="B1062" s="83">
        <v>1027</v>
      </c>
      <c r="C1062" s="65" t="s">
        <v>17</v>
      </c>
      <c r="D1062" s="66" t="s">
        <v>637</v>
      </c>
      <c r="E1062" s="67" t="s">
        <v>638</v>
      </c>
      <c r="F1062" s="71" t="s">
        <v>639</v>
      </c>
      <c r="G1062" s="89"/>
      <c r="H1062" s="89"/>
      <c r="I1062" s="93"/>
      <c r="J1062" s="89"/>
      <c r="K1062" s="89"/>
      <c r="L1062" s="89"/>
      <c r="M1062" s="89">
        <v>0</v>
      </c>
      <c r="N1062" s="89"/>
      <c r="O1062" s="89">
        <v>0</v>
      </c>
      <c r="Q1062" s="89"/>
      <c r="R1062" s="89">
        <f t="shared" si="376"/>
        <v>0</v>
      </c>
      <c r="S1062" s="89">
        <f t="shared" si="377"/>
        <v>0</v>
      </c>
      <c r="T1062" s="89">
        <f t="shared" si="378"/>
        <v>0</v>
      </c>
    </row>
    <row r="1063" spans="2:21" hidden="1" x14ac:dyDescent="0.25">
      <c r="B1063" s="83">
        <v>1028</v>
      </c>
      <c r="C1063" s="84" t="s">
        <v>7</v>
      </c>
      <c r="D1063" s="85" t="s">
        <v>85</v>
      </c>
      <c r="E1063" s="81" t="s">
        <v>79</v>
      </c>
      <c r="F1063" s="86" t="s">
        <v>86</v>
      </c>
      <c r="G1063" s="91"/>
      <c r="H1063" s="91"/>
      <c r="I1063" s="94"/>
      <c r="J1063" s="91"/>
      <c r="K1063" s="91">
        <v>6000</v>
      </c>
      <c r="L1063" s="91"/>
      <c r="M1063" s="88">
        <f t="shared" ref="M1063:M1065" si="389">SUM(K1063+L1063)</f>
        <v>6000</v>
      </c>
      <c r="N1063" s="91"/>
      <c r="O1063" s="91">
        <v>0</v>
      </c>
      <c r="Q1063" s="91">
        <v>600</v>
      </c>
      <c r="R1063" s="88">
        <f t="shared" si="376"/>
        <v>3600000</v>
      </c>
      <c r="S1063" s="88">
        <f t="shared" si="377"/>
        <v>0</v>
      </c>
      <c r="T1063" s="88">
        <f t="shared" si="378"/>
        <v>0</v>
      </c>
      <c r="U1063" s="54" t="s">
        <v>760</v>
      </c>
    </row>
    <row r="1064" spans="2:21" x14ac:dyDescent="0.25">
      <c r="B1064" s="83">
        <v>1029</v>
      </c>
      <c r="C1064" s="95" t="s">
        <v>23</v>
      </c>
      <c r="D1064" s="96" t="s">
        <v>647</v>
      </c>
      <c r="E1064" s="97" t="s">
        <v>79</v>
      </c>
      <c r="F1064" s="104" t="s">
        <v>653</v>
      </c>
      <c r="G1064" s="99"/>
      <c r="H1064" s="99"/>
      <c r="I1064" s="100"/>
      <c r="J1064" s="99"/>
      <c r="K1064" s="99"/>
      <c r="L1064" s="99"/>
      <c r="M1064" s="99">
        <f>SUM(K1064+L1064)</f>
        <v>0</v>
      </c>
      <c r="N1064" s="99"/>
      <c r="O1064" s="99">
        <v>1100</v>
      </c>
      <c r="P1064" s="41">
        <f>M1064-N1064</f>
        <v>0</v>
      </c>
      <c r="Q1064" s="99">
        <v>1100</v>
      </c>
      <c r="R1064" s="99">
        <f t="shared" si="376"/>
        <v>0</v>
      </c>
      <c r="S1064" s="99">
        <f t="shared" si="377"/>
        <v>0</v>
      </c>
      <c r="T1064" s="99">
        <f t="shared" si="378"/>
        <v>1210000</v>
      </c>
    </row>
    <row r="1065" spans="2:21" hidden="1" x14ac:dyDescent="0.25">
      <c r="B1065" s="83">
        <v>1030</v>
      </c>
      <c r="C1065" s="84" t="s">
        <v>7</v>
      </c>
      <c r="D1065" s="80" t="s">
        <v>11</v>
      </c>
      <c r="E1065" s="81" t="s">
        <v>101</v>
      </c>
      <c r="F1065" s="58" t="s">
        <v>106</v>
      </c>
      <c r="G1065" s="91"/>
      <c r="H1065" s="91"/>
      <c r="I1065" s="94"/>
      <c r="J1065" s="91"/>
      <c r="K1065" s="91">
        <v>2144</v>
      </c>
      <c r="L1065" s="91"/>
      <c r="M1065" s="88">
        <f t="shared" si="389"/>
        <v>2144</v>
      </c>
      <c r="N1065" s="91"/>
      <c r="O1065" s="91">
        <v>0</v>
      </c>
      <c r="Q1065" s="91">
        <v>134</v>
      </c>
      <c r="R1065" s="88">
        <f t="shared" si="376"/>
        <v>287296</v>
      </c>
      <c r="S1065" s="88">
        <f t="shared" si="377"/>
        <v>0</v>
      </c>
      <c r="T1065" s="88">
        <f t="shared" si="378"/>
        <v>0</v>
      </c>
      <c r="U1065" s="54" t="s">
        <v>727</v>
      </c>
    </row>
    <row r="1066" spans="2:21" hidden="1" x14ac:dyDescent="0.25">
      <c r="B1066" s="83">
        <v>1031</v>
      </c>
      <c r="C1066" s="95" t="s">
        <v>7</v>
      </c>
      <c r="D1066" s="103" t="s">
        <v>659</v>
      </c>
      <c r="E1066" s="97" t="s">
        <v>101</v>
      </c>
      <c r="F1066" s="104" t="s">
        <v>106</v>
      </c>
      <c r="G1066" s="99"/>
      <c r="H1066" s="99"/>
      <c r="I1066" s="100"/>
      <c r="J1066" s="99"/>
      <c r="K1066" s="99"/>
      <c r="L1066" s="99"/>
      <c r="M1066" s="99">
        <f>SUM(K1066+L1066)</f>
        <v>0</v>
      </c>
      <c r="N1066" s="99"/>
      <c r="O1066" s="99">
        <v>2080</v>
      </c>
      <c r="Q1066" s="99">
        <v>130</v>
      </c>
      <c r="R1066" s="99">
        <f t="shared" si="376"/>
        <v>0</v>
      </c>
      <c r="S1066" s="99">
        <f t="shared" si="377"/>
        <v>0</v>
      </c>
      <c r="T1066" s="99">
        <f t="shared" si="378"/>
        <v>270400</v>
      </c>
    </row>
    <row r="1067" spans="2:21" hidden="1" x14ac:dyDescent="0.25">
      <c r="B1067" s="83">
        <v>1032</v>
      </c>
      <c r="C1067" s="95" t="s">
        <v>7</v>
      </c>
      <c r="D1067" s="96" t="s">
        <v>85</v>
      </c>
      <c r="E1067" s="97" t="s">
        <v>101</v>
      </c>
      <c r="F1067" s="104" t="s">
        <v>106</v>
      </c>
      <c r="G1067" s="99"/>
      <c r="H1067" s="99"/>
      <c r="I1067" s="100"/>
      <c r="J1067" s="99"/>
      <c r="K1067" s="99"/>
      <c r="L1067" s="99"/>
      <c r="M1067" s="99">
        <f>SUM(K1067+L1067)</f>
        <v>0</v>
      </c>
      <c r="N1067" s="99"/>
      <c r="O1067" s="99">
        <v>2080</v>
      </c>
      <c r="Q1067" s="99">
        <v>130</v>
      </c>
      <c r="R1067" s="99">
        <f t="shared" si="376"/>
        <v>0</v>
      </c>
      <c r="S1067" s="99">
        <f t="shared" si="377"/>
        <v>0</v>
      </c>
      <c r="T1067" s="99">
        <f t="shared" si="378"/>
        <v>270400</v>
      </c>
    </row>
    <row r="1068" spans="2:21" hidden="1" x14ac:dyDescent="0.25">
      <c r="B1068" s="83">
        <v>1033</v>
      </c>
      <c r="C1068" s="95" t="s">
        <v>7</v>
      </c>
      <c r="D1068" s="103" t="s">
        <v>132</v>
      </c>
      <c r="E1068" s="97" t="s">
        <v>101</v>
      </c>
      <c r="F1068" s="104" t="s">
        <v>106</v>
      </c>
      <c r="G1068" s="99"/>
      <c r="H1068" s="99"/>
      <c r="I1068" s="100"/>
      <c r="J1068" s="99"/>
      <c r="K1068" s="99"/>
      <c r="L1068" s="99"/>
      <c r="M1068" s="99">
        <f t="shared" ref="M1068:M1131" si="390">SUM(K1068+L1068)</f>
        <v>0</v>
      </c>
      <c r="N1068" s="99"/>
      <c r="O1068" s="99">
        <v>2080</v>
      </c>
      <c r="Q1068" s="99">
        <v>130</v>
      </c>
      <c r="R1068" s="99">
        <f t="shared" si="376"/>
        <v>0</v>
      </c>
      <c r="S1068" s="99">
        <f t="shared" si="377"/>
        <v>0</v>
      </c>
      <c r="T1068" s="99">
        <f t="shared" si="378"/>
        <v>270400</v>
      </c>
    </row>
    <row r="1069" spans="2:21" x14ac:dyDescent="0.25">
      <c r="B1069" s="83">
        <v>1034</v>
      </c>
      <c r="C1069" s="95" t="s">
        <v>23</v>
      </c>
      <c r="D1069" s="103" t="s">
        <v>654</v>
      </c>
      <c r="E1069" s="97" t="s">
        <v>101</v>
      </c>
      <c r="F1069" s="104" t="s">
        <v>106</v>
      </c>
      <c r="G1069" s="99"/>
      <c r="H1069" s="99"/>
      <c r="I1069" s="100"/>
      <c r="J1069" s="99"/>
      <c r="K1069" s="99"/>
      <c r="L1069" s="99"/>
      <c r="M1069" s="99">
        <f t="shared" si="390"/>
        <v>0</v>
      </c>
      <c r="N1069" s="99"/>
      <c r="O1069" s="99">
        <v>2080</v>
      </c>
      <c r="P1069" s="41">
        <f t="shared" ref="P1069:P1070" si="391">M1069-N1069</f>
        <v>0</v>
      </c>
      <c r="Q1069" s="99">
        <v>130</v>
      </c>
      <c r="R1069" s="99">
        <f t="shared" si="376"/>
        <v>0</v>
      </c>
      <c r="S1069" s="99">
        <f t="shared" si="377"/>
        <v>0</v>
      </c>
      <c r="T1069" s="99">
        <f t="shared" si="378"/>
        <v>270400</v>
      </c>
    </row>
    <row r="1070" spans="2:21" x14ac:dyDescent="0.25">
      <c r="B1070" s="83">
        <v>1035</v>
      </c>
      <c r="C1070" s="95" t="s">
        <v>23</v>
      </c>
      <c r="D1070" s="96" t="s">
        <v>37</v>
      </c>
      <c r="E1070" s="97" t="s">
        <v>117</v>
      </c>
      <c r="F1070" s="105" t="s">
        <v>121</v>
      </c>
      <c r="G1070" s="99"/>
      <c r="H1070" s="99"/>
      <c r="I1070" s="100"/>
      <c r="J1070" s="99"/>
      <c r="K1070" s="99">
        <v>3280</v>
      </c>
      <c r="L1070" s="99"/>
      <c r="M1070" s="99">
        <f t="shared" si="390"/>
        <v>3280</v>
      </c>
      <c r="N1070" s="99"/>
      <c r="O1070" s="131">
        <v>6560</v>
      </c>
      <c r="P1070" s="41">
        <f t="shared" si="391"/>
        <v>3280</v>
      </c>
      <c r="Q1070" s="99">
        <v>205</v>
      </c>
      <c r="R1070" s="99">
        <f t="shared" si="376"/>
        <v>672400</v>
      </c>
      <c r="S1070" s="99">
        <f t="shared" si="377"/>
        <v>0</v>
      </c>
      <c r="T1070" s="99">
        <f t="shared" si="378"/>
        <v>1344800</v>
      </c>
      <c r="U1070" s="54" t="s">
        <v>727</v>
      </c>
    </row>
    <row r="1071" spans="2:21" hidden="1" x14ac:dyDescent="0.25">
      <c r="B1071" s="83">
        <v>1036</v>
      </c>
      <c r="C1071" s="59" t="s">
        <v>7</v>
      </c>
      <c r="D1071" s="61" t="s">
        <v>65</v>
      </c>
      <c r="E1071" s="55" t="s">
        <v>117</v>
      </c>
      <c r="F1071" s="56" t="s">
        <v>122</v>
      </c>
      <c r="G1071" s="88"/>
      <c r="H1071" s="88"/>
      <c r="I1071" s="92"/>
      <c r="J1071" s="88"/>
      <c r="K1071" s="88">
        <v>1955</v>
      </c>
      <c r="L1071" s="88"/>
      <c r="M1071" s="88">
        <f t="shared" si="390"/>
        <v>1955</v>
      </c>
      <c r="N1071" s="88"/>
      <c r="O1071" s="130">
        <v>1955</v>
      </c>
      <c r="Q1071" s="91">
        <v>115</v>
      </c>
      <c r="R1071" s="88">
        <f t="shared" si="376"/>
        <v>224825</v>
      </c>
      <c r="S1071" s="88">
        <f t="shared" si="377"/>
        <v>0</v>
      </c>
      <c r="T1071" s="88">
        <f t="shared" si="378"/>
        <v>224825</v>
      </c>
      <c r="U1071" s="54" t="s">
        <v>727</v>
      </c>
    </row>
    <row r="1072" spans="2:21" hidden="1" x14ac:dyDescent="0.25">
      <c r="B1072" s="83">
        <v>1037</v>
      </c>
      <c r="C1072" s="95" t="s">
        <v>7</v>
      </c>
      <c r="D1072" s="96" t="s">
        <v>115</v>
      </c>
      <c r="E1072" s="97" t="s">
        <v>145</v>
      </c>
      <c r="F1072" s="98" t="s">
        <v>181</v>
      </c>
      <c r="G1072" s="99"/>
      <c r="H1072" s="99"/>
      <c r="I1072" s="100"/>
      <c r="J1072" s="99"/>
      <c r="K1072" s="99"/>
      <c r="L1072" s="99"/>
      <c r="M1072" s="99">
        <f t="shared" si="390"/>
        <v>0</v>
      </c>
      <c r="N1072" s="99"/>
      <c r="O1072" s="99">
        <v>4232</v>
      </c>
      <c r="Q1072" s="99">
        <v>1058</v>
      </c>
      <c r="R1072" s="99">
        <f t="shared" si="376"/>
        <v>0</v>
      </c>
      <c r="S1072" s="99">
        <f t="shared" si="377"/>
        <v>0</v>
      </c>
      <c r="T1072" s="99">
        <f t="shared" si="378"/>
        <v>4477456</v>
      </c>
    </row>
    <row r="1073" spans="2:21" hidden="1" x14ac:dyDescent="0.25">
      <c r="B1073" s="83">
        <v>1038</v>
      </c>
      <c r="C1073" s="95" t="s">
        <v>7</v>
      </c>
      <c r="D1073" s="96" t="s">
        <v>115</v>
      </c>
      <c r="E1073" s="97" t="s">
        <v>145</v>
      </c>
      <c r="F1073" s="98" t="s">
        <v>187</v>
      </c>
      <c r="G1073" s="99"/>
      <c r="H1073" s="99"/>
      <c r="I1073" s="100"/>
      <c r="J1073" s="99"/>
      <c r="K1073" s="99"/>
      <c r="L1073" s="99"/>
      <c r="M1073" s="99">
        <f t="shared" si="390"/>
        <v>0</v>
      </c>
      <c r="N1073" s="99"/>
      <c r="O1073" s="99">
        <v>4150</v>
      </c>
      <c r="Q1073" s="99">
        <v>830</v>
      </c>
      <c r="R1073" s="99">
        <f t="shared" si="376"/>
        <v>0</v>
      </c>
      <c r="S1073" s="99">
        <f t="shared" si="377"/>
        <v>0</v>
      </c>
      <c r="T1073" s="99">
        <f t="shared" si="378"/>
        <v>3444500</v>
      </c>
    </row>
    <row r="1074" spans="2:21" hidden="1" x14ac:dyDescent="0.25">
      <c r="B1074" s="83">
        <v>1039</v>
      </c>
      <c r="C1074" s="95" t="s">
        <v>7</v>
      </c>
      <c r="D1074" s="96" t="s">
        <v>132</v>
      </c>
      <c r="E1074" s="97" t="s">
        <v>145</v>
      </c>
      <c r="F1074" s="98" t="s">
        <v>187</v>
      </c>
      <c r="G1074" s="99"/>
      <c r="H1074" s="99"/>
      <c r="I1074" s="100"/>
      <c r="J1074" s="99"/>
      <c r="K1074" s="99"/>
      <c r="L1074" s="99"/>
      <c r="M1074" s="99">
        <f t="shared" si="390"/>
        <v>0</v>
      </c>
      <c r="N1074" s="99"/>
      <c r="O1074" s="99">
        <v>4150</v>
      </c>
      <c r="Q1074" s="99">
        <v>830</v>
      </c>
      <c r="R1074" s="99">
        <f t="shared" si="376"/>
        <v>0</v>
      </c>
      <c r="S1074" s="99">
        <f t="shared" si="377"/>
        <v>0</v>
      </c>
      <c r="T1074" s="99">
        <f t="shared" si="378"/>
        <v>3444500</v>
      </c>
    </row>
    <row r="1075" spans="2:21" x14ac:dyDescent="0.25">
      <c r="B1075" s="83">
        <v>1040</v>
      </c>
      <c r="C1075" s="95" t="s">
        <v>23</v>
      </c>
      <c r="D1075" s="96" t="s">
        <v>777</v>
      </c>
      <c r="E1075" s="97" t="s">
        <v>145</v>
      </c>
      <c r="F1075" s="98" t="s">
        <v>778</v>
      </c>
      <c r="G1075" s="99"/>
      <c r="H1075" s="99"/>
      <c r="I1075" s="100"/>
      <c r="J1075" s="99"/>
      <c r="K1075" s="99">
        <v>920</v>
      </c>
      <c r="L1075" s="99"/>
      <c r="M1075" s="99">
        <f t="shared" si="390"/>
        <v>920</v>
      </c>
      <c r="N1075" s="99"/>
      <c r="O1075" s="99">
        <v>0</v>
      </c>
      <c r="P1075" s="41">
        <f>M1075-N1075</f>
        <v>920</v>
      </c>
      <c r="Q1075" s="99"/>
      <c r="R1075" s="99">
        <f t="shared" si="376"/>
        <v>0</v>
      </c>
      <c r="S1075" s="99">
        <f t="shared" si="377"/>
        <v>0</v>
      </c>
      <c r="T1075" s="99">
        <f t="shared" si="378"/>
        <v>0</v>
      </c>
      <c r="U1075" s="54" t="s">
        <v>727</v>
      </c>
    </row>
    <row r="1076" spans="2:21" x14ac:dyDescent="0.25">
      <c r="B1076" s="83">
        <v>1040</v>
      </c>
      <c r="C1076" s="95" t="s">
        <v>23</v>
      </c>
      <c r="D1076" s="96" t="s">
        <v>647</v>
      </c>
      <c r="E1076" s="97" t="s">
        <v>145</v>
      </c>
      <c r="F1076" s="98" t="s">
        <v>660</v>
      </c>
      <c r="G1076" s="99"/>
      <c r="H1076" s="99"/>
      <c r="I1076" s="100"/>
      <c r="J1076" s="99"/>
      <c r="K1076" s="99">
        <v>4640</v>
      </c>
      <c r="L1076" s="99"/>
      <c r="M1076" s="99">
        <f t="shared" si="390"/>
        <v>4640</v>
      </c>
      <c r="N1076" s="99"/>
      <c r="O1076" s="99">
        <v>11140</v>
      </c>
      <c r="P1076" s="41">
        <f>M1076-N1076</f>
        <v>4640</v>
      </c>
      <c r="Q1076" s="99">
        <v>557</v>
      </c>
      <c r="R1076" s="99">
        <f t="shared" si="376"/>
        <v>2584480</v>
      </c>
      <c r="S1076" s="99">
        <f t="shared" si="377"/>
        <v>0</v>
      </c>
      <c r="T1076" s="99">
        <f t="shared" si="378"/>
        <v>6204980</v>
      </c>
      <c r="U1076" s="54" t="s">
        <v>727</v>
      </c>
    </row>
    <row r="1077" spans="2:21" hidden="1" x14ac:dyDescent="0.25">
      <c r="B1077" s="83">
        <v>1041</v>
      </c>
      <c r="C1077" s="95" t="s">
        <v>7</v>
      </c>
      <c r="D1077" s="96" t="s">
        <v>115</v>
      </c>
      <c r="E1077" s="97" t="s">
        <v>145</v>
      </c>
      <c r="F1077" s="98" t="s">
        <v>192</v>
      </c>
      <c r="G1077" s="99"/>
      <c r="H1077" s="99"/>
      <c r="I1077" s="100"/>
      <c r="J1077" s="99"/>
      <c r="K1077" s="99"/>
      <c r="L1077" s="99"/>
      <c r="M1077" s="99">
        <f t="shared" si="390"/>
        <v>0</v>
      </c>
      <c r="N1077" s="99"/>
      <c r="O1077" s="99">
        <v>3750</v>
      </c>
      <c r="Q1077" s="99">
        <v>750</v>
      </c>
      <c r="R1077" s="99">
        <f t="shared" si="376"/>
        <v>0</v>
      </c>
      <c r="S1077" s="99">
        <f t="shared" si="377"/>
        <v>0</v>
      </c>
      <c r="T1077" s="99">
        <f t="shared" si="378"/>
        <v>2812500</v>
      </c>
    </row>
    <row r="1078" spans="2:21" hidden="1" x14ac:dyDescent="0.25">
      <c r="B1078" s="83">
        <v>1042</v>
      </c>
      <c r="C1078" s="95" t="s">
        <v>7</v>
      </c>
      <c r="D1078" s="96" t="s">
        <v>132</v>
      </c>
      <c r="E1078" s="97" t="s">
        <v>145</v>
      </c>
      <c r="F1078" s="98" t="s">
        <v>192</v>
      </c>
      <c r="G1078" s="99"/>
      <c r="H1078" s="99"/>
      <c r="I1078" s="100"/>
      <c r="J1078" s="99"/>
      <c r="K1078" s="99"/>
      <c r="L1078" s="99"/>
      <c r="M1078" s="99">
        <f t="shared" si="390"/>
        <v>0</v>
      </c>
      <c r="N1078" s="99"/>
      <c r="O1078" s="99">
        <v>3750</v>
      </c>
      <c r="Q1078" s="99">
        <v>750</v>
      </c>
      <c r="R1078" s="99">
        <f t="shared" si="376"/>
        <v>0</v>
      </c>
      <c r="S1078" s="99">
        <f t="shared" si="377"/>
        <v>0</v>
      </c>
      <c r="T1078" s="99">
        <f t="shared" si="378"/>
        <v>2812500</v>
      </c>
    </row>
    <row r="1079" spans="2:21" x14ac:dyDescent="0.25">
      <c r="B1079" s="83">
        <v>1043</v>
      </c>
      <c r="C1079" s="95" t="s">
        <v>23</v>
      </c>
      <c r="D1079" s="96" t="s">
        <v>648</v>
      </c>
      <c r="E1079" s="97" t="s">
        <v>145</v>
      </c>
      <c r="F1079" s="98" t="s">
        <v>199</v>
      </c>
      <c r="G1079" s="99"/>
      <c r="H1079" s="99"/>
      <c r="I1079" s="100"/>
      <c r="J1079" s="99"/>
      <c r="K1079" s="99"/>
      <c r="L1079" s="99"/>
      <c r="M1079" s="99">
        <f t="shared" si="390"/>
        <v>0</v>
      </c>
      <c r="N1079" s="99"/>
      <c r="O1079" s="99">
        <v>1925</v>
      </c>
      <c r="P1079" s="41">
        <f>M1079-N1079</f>
        <v>0</v>
      </c>
      <c r="Q1079" s="99">
        <v>77</v>
      </c>
      <c r="R1079" s="99">
        <f t="shared" si="376"/>
        <v>0</v>
      </c>
      <c r="S1079" s="99">
        <f t="shared" si="377"/>
        <v>0</v>
      </c>
      <c r="T1079" s="99">
        <f t="shared" si="378"/>
        <v>148225</v>
      </c>
    </row>
    <row r="1080" spans="2:21" hidden="1" x14ac:dyDescent="0.25">
      <c r="B1080" s="83">
        <v>1044</v>
      </c>
      <c r="C1080" s="95" t="s">
        <v>7</v>
      </c>
      <c r="D1080" s="96" t="s">
        <v>115</v>
      </c>
      <c r="E1080" s="97" t="s">
        <v>145</v>
      </c>
      <c r="F1080" s="98" t="s">
        <v>204</v>
      </c>
      <c r="G1080" s="99"/>
      <c r="H1080" s="99"/>
      <c r="I1080" s="100"/>
      <c r="J1080" s="99"/>
      <c r="K1080" s="99"/>
      <c r="L1080" s="99"/>
      <c r="M1080" s="99">
        <f t="shared" si="390"/>
        <v>0</v>
      </c>
      <c r="N1080" s="99"/>
      <c r="O1080" s="99">
        <v>1475</v>
      </c>
      <c r="Q1080" s="99">
        <v>295</v>
      </c>
      <c r="R1080" s="99">
        <f t="shared" si="376"/>
        <v>0</v>
      </c>
      <c r="S1080" s="99">
        <f t="shared" si="377"/>
        <v>0</v>
      </c>
      <c r="T1080" s="99">
        <f t="shared" si="378"/>
        <v>435125</v>
      </c>
    </row>
    <row r="1081" spans="2:21" x14ac:dyDescent="0.25">
      <c r="B1081" s="83">
        <v>1045</v>
      </c>
      <c r="C1081" s="59" t="s">
        <v>23</v>
      </c>
      <c r="D1081" s="61" t="s">
        <v>196</v>
      </c>
      <c r="E1081" s="55" t="s">
        <v>145</v>
      </c>
      <c r="F1081" s="57" t="s">
        <v>204</v>
      </c>
      <c r="G1081" s="88"/>
      <c r="H1081" s="88"/>
      <c r="I1081" s="92"/>
      <c r="J1081" s="88"/>
      <c r="K1081" s="88"/>
      <c r="L1081" s="88"/>
      <c r="M1081" s="88">
        <f t="shared" si="390"/>
        <v>0</v>
      </c>
      <c r="N1081" s="88"/>
      <c r="O1081" s="88">
        <v>0</v>
      </c>
      <c r="P1081" s="41">
        <f t="shared" ref="P1081:P1082" si="392">M1081-N1081</f>
        <v>0</v>
      </c>
      <c r="Q1081" s="91">
        <v>312</v>
      </c>
      <c r="R1081" s="88">
        <f t="shared" si="376"/>
        <v>0</v>
      </c>
      <c r="S1081" s="88">
        <f t="shared" si="377"/>
        <v>0</v>
      </c>
      <c r="T1081" s="88">
        <f t="shared" si="378"/>
        <v>0</v>
      </c>
    </row>
    <row r="1082" spans="2:21" x14ac:dyDescent="0.25">
      <c r="B1082" s="83">
        <v>1046</v>
      </c>
      <c r="C1082" s="46" t="s">
        <v>23</v>
      </c>
      <c r="D1082" s="47" t="s">
        <v>66</v>
      </c>
      <c r="E1082" s="48" t="s">
        <v>145</v>
      </c>
      <c r="F1082" s="49" t="s">
        <v>230</v>
      </c>
      <c r="G1082" s="50"/>
      <c r="H1082" s="50"/>
      <c r="I1082" s="51"/>
      <c r="J1082" s="50"/>
      <c r="K1082" s="50"/>
      <c r="L1082" s="50"/>
      <c r="M1082" s="50">
        <f>SUM(K1082+L1082)</f>
        <v>0</v>
      </c>
      <c r="N1082" s="50"/>
      <c r="O1082" s="50">
        <v>0</v>
      </c>
      <c r="P1082" s="41">
        <f t="shared" si="392"/>
        <v>0</v>
      </c>
      <c r="Q1082" s="50">
        <v>200</v>
      </c>
      <c r="R1082" s="50">
        <f t="shared" si="376"/>
        <v>0</v>
      </c>
      <c r="S1082" s="50">
        <f t="shared" si="377"/>
        <v>0</v>
      </c>
      <c r="T1082" s="50">
        <f t="shared" si="378"/>
        <v>0</v>
      </c>
      <c r="U1082" s="54" t="s">
        <v>727</v>
      </c>
    </row>
    <row r="1083" spans="2:21" hidden="1" x14ac:dyDescent="0.25">
      <c r="B1083" s="83">
        <v>1047</v>
      </c>
      <c r="C1083" s="59" t="s">
        <v>7</v>
      </c>
      <c r="D1083" s="61" t="s">
        <v>35</v>
      </c>
      <c r="E1083" s="55" t="s">
        <v>145</v>
      </c>
      <c r="F1083" s="57" t="s">
        <v>230</v>
      </c>
      <c r="G1083" s="88"/>
      <c r="H1083" s="88"/>
      <c r="I1083" s="92"/>
      <c r="J1083" s="88"/>
      <c r="K1083" s="88"/>
      <c r="L1083" s="88"/>
      <c r="M1083" s="88">
        <f t="shared" si="390"/>
        <v>0</v>
      </c>
      <c r="N1083" s="88"/>
      <c r="O1083" s="88">
        <v>2280</v>
      </c>
      <c r="Q1083" s="91">
        <v>228</v>
      </c>
      <c r="R1083" s="88">
        <f t="shared" si="376"/>
        <v>0</v>
      </c>
      <c r="S1083" s="88">
        <f t="shared" si="377"/>
        <v>0</v>
      </c>
      <c r="T1083" s="88">
        <f t="shared" si="378"/>
        <v>519840</v>
      </c>
      <c r="U1083" s="54" t="s">
        <v>727</v>
      </c>
    </row>
    <row r="1084" spans="2:21" hidden="1" x14ac:dyDescent="0.25">
      <c r="B1084" s="83">
        <v>1048</v>
      </c>
      <c r="C1084" s="59" t="s">
        <v>7</v>
      </c>
      <c r="D1084" s="61" t="s">
        <v>126</v>
      </c>
      <c r="E1084" s="55" t="s">
        <v>145</v>
      </c>
      <c r="F1084" s="57" t="s">
        <v>230</v>
      </c>
      <c r="G1084" s="88"/>
      <c r="H1084" s="88"/>
      <c r="I1084" s="92"/>
      <c r="J1084" s="88"/>
      <c r="K1084" s="88"/>
      <c r="L1084" s="88"/>
      <c r="M1084" s="88">
        <f t="shared" si="390"/>
        <v>0</v>
      </c>
      <c r="N1084" s="88"/>
      <c r="O1084" s="88">
        <v>22560</v>
      </c>
      <c r="Q1084" s="88">
        <v>188</v>
      </c>
      <c r="R1084" s="88">
        <f t="shared" si="376"/>
        <v>0</v>
      </c>
      <c r="S1084" s="88">
        <f t="shared" si="377"/>
        <v>0</v>
      </c>
      <c r="T1084" s="88">
        <f t="shared" si="378"/>
        <v>4241280</v>
      </c>
      <c r="U1084" s="54" t="s">
        <v>727</v>
      </c>
    </row>
    <row r="1085" spans="2:21" hidden="1" x14ac:dyDescent="0.25">
      <c r="B1085" s="83">
        <v>1049</v>
      </c>
      <c r="C1085" s="59" t="s">
        <v>7</v>
      </c>
      <c r="D1085" s="61" t="s">
        <v>8</v>
      </c>
      <c r="E1085" s="55" t="s">
        <v>145</v>
      </c>
      <c r="F1085" s="57" t="s">
        <v>230</v>
      </c>
      <c r="G1085" s="88"/>
      <c r="H1085" s="88"/>
      <c r="I1085" s="92"/>
      <c r="J1085" s="88"/>
      <c r="K1085" s="88"/>
      <c r="L1085" s="88"/>
      <c r="M1085" s="88">
        <f t="shared" si="390"/>
        <v>0</v>
      </c>
      <c r="N1085" s="88"/>
      <c r="O1085" s="88">
        <v>2820</v>
      </c>
      <c r="Q1085" s="88">
        <v>188</v>
      </c>
      <c r="R1085" s="88">
        <f t="shared" si="376"/>
        <v>0</v>
      </c>
      <c r="S1085" s="88">
        <f t="shared" si="377"/>
        <v>0</v>
      </c>
      <c r="T1085" s="88">
        <f t="shared" si="378"/>
        <v>530160</v>
      </c>
      <c r="U1085" s="54" t="s">
        <v>727</v>
      </c>
    </row>
    <row r="1086" spans="2:21" hidden="1" x14ac:dyDescent="0.25">
      <c r="B1086" s="83">
        <v>1050</v>
      </c>
      <c r="C1086" s="59" t="s">
        <v>7</v>
      </c>
      <c r="D1086" s="61" t="s">
        <v>65</v>
      </c>
      <c r="E1086" s="55" t="s">
        <v>145</v>
      </c>
      <c r="F1086" s="57" t="s">
        <v>230</v>
      </c>
      <c r="G1086" s="88"/>
      <c r="H1086" s="88"/>
      <c r="I1086" s="92"/>
      <c r="J1086" s="88"/>
      <c r="K1086" s="101">
        <v>31500</v>
      </c>
      <c r="L1086" s="88"/>
      <c r="M1086" s="88">
        <f t="shared" si="390"/>
        <v>31500</v>
      </c>
      <c r="N1086" s="88"/>
      <c r="O1086" s="88">
        <v>29400</v>
      </c>
      <c r="Q1086" s="91">
        <v>196</v>
      </c>
      <c r="R1086" s="88">
        <f t="shared" si="376"/>
        <v>6174000</v>
      </c>
      <c r="S1086" s="88">
        <f t="shared" si="377"/>
        <v>0</v>
      </c>
      <c r="T1086" s="88">
        <f t="shared" si="378"/>
        <v>5762400</v>
      </c>
      <c r="U1086" s="54" t="s">
        <v>727</v>
      </c>
    </row>
    <row r="1087" spans="2:21" x14ac:dyDescent="0.25">
      <c r="B1087" s="83">
        <v>1051</v>
      </c>
      <c r="C1087" s="84" t="s">
        <v>23</v>
      </c>
      <c r="D1087" s="85" t="s">
        <v>232</v>
      </c>
      <c r="E1087" s="81" t="s">
        <v>145</v>
      </c>
      <c r="F1087" s="82" t="s">
        <v>230</v>
      </c>
      <c r="G1087" s="91"/>
      <c r="H1087" s="91"/>
      <c r="I1087" s="94"/>
      <c r="J1087" s="91"/>
      <c r="K1087" s="91">
        <v>1000</v>
      </c>
      <c r="L1087" s="91"/>
      <c r="M1087" s="88">
        <f t="shared" si="390"/>
        <v>1000</v>
      </c>
      <c r="N1087" s="91"/>
      <c r="O1087" s="91">
        <v>2000</v>
      </c>
      <c r="P1087" s="41">
        <f t="shared" ref="P1087:P1092" si="393">M1087-N1087</f>
        <v>1000</v>
      </c>
      <c r="Q1087" s="91">
        <v>200</v>
      </c>
      <c r="R1087" s="88">
        <f t="shared" si="376"/>
        <v>200000</v>
      </c>
      <c r="S1087" s="88">
        <f t="shared" si="377"/>
        <v>0</v>
      </c>
      <c r="T1087" s="88">
        <f t="shared" si="378"/>
        <v>400000</v>
      </c>
      <c r="U1087" s="54" t="s">
        <v>727</v>
      </c>
    </row>
    <row r="1088" spans="2:21" x14ac:dyDescent="0.25">
      <c r="B1088" s="83">
        <v>1052</v>
      </c>
      <c r="C1088" s="84" t="s">
        <v>23</v>
      </c>
      <c r="D1088" s="85" t="s">
        <v>232</v>
      </c>
      <c r="E1088" s="81" t="s">
        <v>421</v>
      </c>
      <c r="F1088" s="82" t="s">
        <v>723</v>
      </c>
      <c r="G1088" s="91"/>
      <c r="H1088" s="91"/>
      <c r="I1088" s="94"/>
      <c r="J1088" s="91"/>
      <c r="K1088" s="91">
        <v>943.54</v>
      </c>
      <c r="L1088" s="91"/>
      <c r="M1088" s="88">
        <f t="shared" si="390"/>
        <v>943.54</v>
      </c>
      <c r="N1088" s="91"/>
      <c r="O1088" s="91">
        <v>2600</v>
      </c>
      <c r="P1088" s="41">
        <f t="shared" si="393"/>
        <v>943.54</v>
      </c>
      <c r="Q1088" s="91">
        <v>260</v>
      </c>
      <c r="R1088" s="88">
        <f t="shared" si="376"/>
        <v>245320.4</v>
      </c>
      <c r="S1088" s="88">
        <f t="shared" si="377"/>
        <v>0</v>
      </c>
      <c r="T1088" s="88">
        <f t="shared" si="378"/>
        <v>676000</v>
      </c>
      <c r="U1088" s="54" t="s">
        <v>727</v>
      </c>
    </row>
    <row r="1089" spans="2:21" x14ac:dyDescent="0.25">
      <c r="B1089" s="83">
        <v>1053</v>
      </c>
      <c r="C1089" s="84" t="s">
        <v>23</v>
      </c>
      <c r="D1089" s="85" t="s">
        <v>37</v>
      </c>
      <c r="E1089" s="81" t="s">
        <v>236</v>
      </c>
      <c r="F1089" s="82" t="s">
        <v>652</v>
      </c>
      <c r="G1089" s="91"/>
      <c r="H1089" s="91"/>
      <c r="I1089" s="94"/>
      <c r="J1089" s="91"/>
      <c r="K1089" s="91">
        <v>3375</v>
      </c>
      <c r="L1089" s="91"/>
      <c r="M1089" s="88">
        <f t="shared" si="390"/>
        <v>3375</v>
      </c>
      <c r="N1089" s="91"/>
      <c r="O1089" s="91">
        <v>4050</v>
      </c>
      <c r="P1089" s="41">
        <f t="shared" si="393"/>
        <v>3375</v>
      </c>
      <c r="Q1089" s="91">
        <v>135</v>
      </c>
      <c r="R1089" s="88">
        <f t="shared" ref="R1089:R1152" si="394">M1089*Q1089</f>
        <v>455625</v>
      </c>
      <c r="S1089" s="88">
        <f t="shared" ref="S1089:S1152" si="395">N1089*Q1089</f>
        <v>0</v>
      </c>
      <c r="T1089" s="88">
        <f t="shared" ref="T1089:T1152" si="396">O1089*Q1089</f>
        <v>546750</v>
      </c>
      <c r="U1089" s="54" t="s">
        <v>727</v>
      </c>
    </row>
    <row r="1090" spans="2:21" x14ac:dyDescent="0.25">
      <c r="B1090" s="83">
        <v>1054</v>
      </c>
      <c r="C1090" s="84" t="s">
        <v>23</v>
      </c>
      <c r="D1090" s="85" t="s">
        <v>37</v>
      </c>
      <c r="E1090" s="81" t="s">
        <v>236</v>
      </c>
      <c r="F1090" s="82" t="s">
        <v>275</v>
      </c>
      <c r="G1090" s="91"/>
      <c r="H1090" s="91"/>
      <c r="I1090" s="94"/>
      <c r="J1090" s="91"/>
      <c r="K1090" s="91">
        <v>2720</v>
      </c>
      <c r="L1090" s="91"/>
      <c r="M1090" s="88">
        <f t="shared" si="390"/>
        <v>2720</v>
      </c>
      <c r="N1090" s="91"/>
      <c r="O1090" s="91">
        <v>8160</v>
      </c>
      <c r="P1090" s="41">
        <f t="shared" si="393"/>
        <v>2720</v>
      </c>
      <c r="Q1090" s="91">
        <v>272</v>
      </c>
      <c r="R1090" s="88">
        <f t="shared" si="394"/>
        <v>739840</v>
      </c>
      <c r="S1090" s="88">
        <f t="shared" si="395"/>
        <v>0</v>
      </c>
      <c r="T1090" s="88">
        <f t="shared" si="396"/>
        <v>2219520</v>
      </c>
      <c r="U1090" s="54" t="s">
        <v>727</v>
      </c>
    </row>
    <row r="1091" spans="2:21" x14ac:dyDescent="0.25">
      <c r="B1091" s="83">
        <v>1055</v>
      </c>
      <c r="C1091" s="95" t="s">
        <v>23</v>
      </c>
      <c r="D1091" s="96" t="s">
        <v>650</v>
      </c>
      <c r="E1091" s="97" t="s">
        <v>236</v>
      </c>
      <c r="F1091" s="98" t="s">
        <v>238</v>
      </c>
      <c r="G1091" s="99"/>
      <c r="H1091" s="99"/>
      <c r="I1091" s="100"/>
      <c r="J1091" s="99"/>
      <c r="K1091" s="99"/>
      <c r="L1091" s="99"/>
      <c r="M1091" s="99">
        <f t="shared" si="390"/>
        <v>0</v>
      </c>
      <c r="N1091" s="99"/>
      <c r="O1091" s="99">
        <v>5450</v>
      </c>
      <c r="P1091" s="41">
        <f t="shared" si="393"/>
        <v>0</v>
      </c>
      <c r="Q1091" s="99">
        <v>109</v>
      </c>
      <c r="R1091" s="99">
        <f t="shared" si="394"/>
        <v>0</v>
      </c>
      <c r="S1091" s="99">
        <f t="shared" si="395"/>
        <v>0</v>
      </c>
      <c r="T1091" s="99">
        <f t="shared" si="396"/>
        <v>594050</v>
      </c>
    </row>
    <row r="1092" spans="2:21" x14ac:dyDescent="0.25">
      <c r="B1092" s="83">
        <v>1056</v>
      </c>
      <c r="C1092" s="95" t="s">
        <v>23</v>
      </c>
      <c r="D1092" s="96" t="s">
        <v>224</v>
      </c>
      <c r="E1092" s="97" t="s">
        <v>236</v>
      </c>
      <c r="F1092" s="98" t="s">
        <v>238</v>
      </c>
      <c r="G1092" s="99"/>
      <c r="H1092" s="99"/>
      <c r="I1092" s="100"/>
      <c r="J1092" s="99"/>
      <c r="K1092" s="99"/>
      <c r="L1092" s="99"/>
      <c r="M1092" s="99">
        <f t="shared" si="390"/>
        <v>0</v>
      </c>
      <c r="N1092" s="99"/>
      <c r="O1092" s="99">
        <v>5450</v>
      </c>
      <c r="P1092" s="41">
        <f t="shared" si="393"/>
        <v>0</v>
      </c>
      <c r="Q1092" s="99">
        <v>109</v>
      </c>
      <c r="R1092" s="99">
        <f t="shared" si="394"/>
        <v>0</v>
      </c>
      <c r="S1092" s="99">
        <f t="shared" si="395"/>
        <v>0</v>
      </c>
      <c r="T1092" s="99">
        <f t="shared" si="396"/>
        <v>594050</v>
      </c>
    </row>
    <row r="1093" spans="2:21" hidden="1" x14ac:dyDescent="0.25">
      <c r="B1093" s="83">
        <v>1057</v>
      </c>
      <c r="C1093" s="95" t="s">
        <v>7</v>
      </c>
      <c r="D1093" s="96" t="s">
        <v>264</v>
      </c>
      <c r="E1093" s="97" t="s">
        <v>236</v>
      </c>
      <c r="F1093" s="98" t="s">
        <v>238</v>
      </c>
      <c r="G1093" s="99"/>
      <c r="H1093" s="99"/>
      <c r="I1093" s="100"/>
      <c r="J1093" s="99"/>
      <c r="K1093" s="99"/>
      <c r="L1093" s="99"/>
      <c r="M1093" s="99">
        <f t="shared" si="390"/>
        <v>0</v>
      </c>
      <c r="N1093" s="99"/>
      <c r="O1093" s="99">
        <v>2725</v>
      </c>
      <c r="Q1093" s="99">
        <v>109</v>
      </c>
      <c r="R1093" s="99">
        <f t="shared" si="394"/>
        <v>0</v>
      </c>
      <c r="S1093" s="99">
        <f t="shared" si="395"/>
        <v>0</v>
      </c>
      <c r="T1093" s="99">
        <f t="shared" si="396"/>
        <v>297025</v>
      </c>
    </row>
    <row r="1094" spans="2:21" x14ac:dyDescent="0.25">
      <c r="B1094" s="83">
        <v>1058</v>
      </c>
      <c r="C1094" s="95" t="s">
        <v>23</v>
      </c>
      <c r="D1094" s="96" t="s">
        <v>74</v>
      </c>
      <c r="E1094" s="97" t="s">
        <v>236</v>
      </c>
      <c r="F1094" s="98" t="s">
        <v>238</v>
      </c>
      <c r="G1094" s="99"/>
      <c r="H1094" s="99"/>
      <c r="I1094" s="100"/>
      <c r="J1094" s="99"/>
      <c r="K1094" s="99"/>
      <c r="L1094" s="99"/>
      <c r="M1094" s="99">
        <f t="shared" si="390"/>
        <v>0</v>
      </c>
      <c r="N1094" s="99"/>
      <c r="O1094" s="99">
        <v>5450</v>
      </c>
      <c r="P1094" s="41">
        <f t="shared" ref="P1094:P1095" si="397">M1094-N1094</f>
        <v>0</v>
      </c>
      <c r="Q1094" s="99">
        <v>109</v>
      </c>
      <c r="R1094" s="99">
        <f t="shared" si="394"/>
        <v>0</v>
      </c>
      <c r="S1094" s="99">
        <f t="shared" si="395"/>
        <v>0</v>
      </c>
      <c r="T1094" s="99">
        <f t="shared" si="396"/>
        <v>594050</v>
      </c>
    </row>
    <row r="1095" spans="2:21" x14ac:dyDescent="0.25">
      <c r="B1095" s="83">
        <v>1059</v>
      </c>
      <c r="C1095" s="95" t="s">
        <v>23</v>
      </c>
      <c r="D1095" s="96" t="s">
        <v>647</v>
      </c>
      <c r="E1095" s="97" t="s">
        <v>236</v>
      </c>
      <c r="F1095" s="98" t="s">
        <v>241</v>
      </c>
      <c r="G1095" s="99"/>
      <c r="H1095" s="99"/>
      <c r="I1095" s="100"/>
      <c r="J1095" s="99"/>
      <c r="K1095" s="99"/>
      <c r="L1095" s="99"/>
      <c r="M1095" s="99">
        <f t="shared" si="390"/>
        <v>0</v>
      </c>
      <c r="N1095" s="99"/>
      <c r="O1095" s="99">
        <v>7250</v>
      </c>
      <c r="P1095" s="41">
        <f t="shared" si="397"/>
        <v>0</v>
      </c>
      <c r="Q1095" s="99">
        <v>145</v>
      </c>
      <c r="R1095" s="99">
        <f t="shared" si="394"/>
        <v>0</v>
      </c>
      <c r="S1095" s="99">
        <f t="shared" si="395"/>
        <v>0</v>
      </c>
      <c r="T1095" s="99">
        <f t="shared" si="396"/>
        <v>1051250</v>
      </c>
    </row>
    <row r="1096" spans="2:21" hidden="1" x14ac:dyDescent="0.25">
      <c r="B1096" s="83">
        <v>1060</v>
      </c>
      <c r="C1096" s="95" t="s">
        <v>7</v>
      </c>
      <c r="D1096" s="96" t="s">
        <v>85</v>
      </c>
      <c r="E1096" s="97" t="s">
        <v>236</v>
      </c>
      <c r="F1096" s="98" t="s">
        <v>241</v>
      </c>
      <c r="G1096" s="99"/>
      <c r="H1096" s="99"/>
      <c r="I1096" s="100"/>
      <c r="J1096" s="99"/>
      <c r="K1096" s="99"/>
      <c r="L1096" s="99"/>
      <c r="M1096" s="99">
        <f t="shared" si="390"/>
        <v>0</v>
      </c>
      <c r="N1096" s="99"/>
      <c r="O1096" s="99">
        <v>3625</v>
      </c>
      <c r="Q1096" s="99">
        <v>145</v>
      </c>
      <c r="R1096" s="99">
        <f t="shared" si="394"/>
        <v>0</v>
      </c>
      <c r="S1096" s="99">
        <f t="shared" si="395"/>
        <v>0</v>
      </c>
      <c r="T1096" s="99">
        <f t="shared" si="396"/>
        <v>525625</v>
      </c>
    </row>
    <row r="1097" spans="2:21" x14ac:dyDescent="0.25">
      <c r="B1097" s="83">
        <v>1061</v>
      </c>
      <c r="C1097" s="95" t="s">
        <v>23</v>
      </c>
      <c r="D1097" s="96" t="s">
        <v>266</v>
      </c>
      <c r="E1097" s="97" t="s">
        <v>236</v>
      </c>
      <c r="F1097" s="98" t="s">
        <v>652</v>
      </c>
      <c r="G1097" s="99"/>
      <c r="H1097" s="99"/>
      <c r="I1097" s="100"/>
      <c r="J1097" s="99"/>
      <c r="K1097" s="99"/>
      <c r="L1097" s="99"/>
      <c r="M1097" s="99">
        <f t="shared" si="390"/>
        <v>0</v>
      </c>
      <c r="N1097" s="99"/>
      <c r="O1097" s="99">
        <v>3150</v>
      </c>
      <c r="P1097" s="41">
        <f>M1097-N1097</f>
        <v>0</v>
      </c>
      <c r="Q1097" s="99">
        <v>126</v>
      </c>
      <c r="R1097" s="99">
        <f t="shared" si="394"/>
        <v>0</v>
      </c>
      <c r="S1097" s="99">
        <f t="shared" si="395"/>
        <v>0</v>
      </c>
      <c r="T1097" s="99">
        <f t="shared" si="396"/>
        <v>396900</v>
      </c>
    </row>
    <row r="1098" spans="2:21" hidden="1" x14ac:dyDescent="0.25">
      <c r="B1098" s="83">
        <v>1062</v>
      </c>
      <c r="C1098" s="84" t="s">
        <v>7</v>
      </c>
      <c r="D1098" s="85" t="s">
        <v>11</v>
      </c>
      <c r="E1098" s="81" t="s">
        <v>236</v>
      </c>
      <c r="F1098" s="82" t="s">
        <v>246</v>
      </c>
      <c r="G1098" s="91"/>
      <c r="H1098" s="91"/>
      <c r="I1098" s="94"/>
      <c r="J1098" s="91"/>
      <c r="K1098" s="91">
        <v>5000</v>
      </c>
      <c r="L1098" s="91"/>
      <c r="M1098" s="88">
        <f t="shared" si="390"/>
        <v>5000</v>
      </c>
      <c r="N1098" s="91"/>
      <c r="O1098" s="91">
        <v>5000</v>
      </c>
      <c r="Q1098" s="91">
        <v>250</v>
      </c>
      <c r="R1098" s="88">
        <f t="shared" si="394"/>
        <v>1250000</v>
      </c>
      <c r="S1098" s="88">
        <f t="shared" si="395"/>
        <v>0</v>
      </c>
      <c r="T1098" s="88">
        <f t="shared" si="396"/>
        <v>1250000</v>
      </c>
      <c r="U1098" s="54" t="s">
        <v>727</v>
      </c>
    </row>
    <row r="1099" spans="2:21" hidden="1" x14ac:dyDescent="0.25">
      <c r="B1099" s="83">
        <v>1063</v>
      </c>
      <c r="C1099" s="95" t="s">
        <v>17</v>
      </c>
      <c r="D1099" s="102" t="s">
        <v>780</v>
      </c>
      <c r="E1099" s="97" t="s">
        <v>236</v>
      </c>
      <c r="F1099" s="98" t="s">
        <v>254</v>
      </c>
      <c r="G1099" s="99"/>
      <c r="H1099" s="99"/>
      <c r="I1099" s="100"/>
      <c r="J1099" s="99"/>
      <c r="K1099" s="99">
        <v>3125</v>
      </c>
      <c r="L1099" s="99"/>
      <c r="M1099" s="99">
        <f t="shared" si="390"/>
        <v>3125</v>
      </c>
      <c r="N1099" s="99"/>
      <c r="O1099" s="99">
        <v>0</v>
      </c>
      <c r="Q1099" s="99">
        <v>125</v>
      </c>
      <c r="R1099" s="99">
        <f t="shared" si="394"/>
        <v>390625</v>
      </c>
      <c r="S1099" s="99">
        <f t="shared" si="395"/>
        <v>0</v>
      </c>
      <c r="T1099" s="99">
        <f t="shared" si="396"/>
        <v>0</v>
      </c>
    </row>
    <row r="1100" spans="2:21" hidden="1" x14ac:dyDescent="0.25">
      <c r="B1100" s="83">
        <v>1063</v>
      </c>
      <c r="C1100" s="95" t="s">
        <v>7</v>
      </c>
      <c r="D1100" s="102" t="s">
        <v>14</v>
      </c>
      <c r="E1100" s="97" t="s">
        <v>236</v>
      </c>
      <c r="F1100" s="98" t="s">
        <v>254</v>
      </c>
      <c r="G1100" s="99"/>
      <c r="H1100" s="99"/>
      <c r="I1100" s="100"/>
      <c r="J1100" s="99"/>
      <c r="K1100" s="99">
        <v>3125</v>
      </c>
      <c r="L1100" s="99"/>
      <c r="M1100" s="99">
        <f t="shared" si="390"/>
        <v>3125</v>
      </c>
      <c r="N1100" s="99"/>
      <c r="O1100" s="99">
        <v>3125</v>
      </c>
      <c r="Q1100" s="99">
        <v>125</v>
      </c>
      <c r="R1100" s="99">
        <f t="shared" si="394"/>
        <v>390625</v>
      </c>
      <c r="S1100" s="99">
        <f t="shared" si="395"/>
        <v>0</v>
      </c>
      <c r="T1100" s="99">
        <f t="shared" si="396"/>
        <v>390625</v>
      </c>
    </row>
    <row r="1101" spans="2:21" hidden="1" x14ac:dyDescent="0.25">
      <c r="B1101" s="83">
        <v>1064</v>
      </c>
      <c r="C1101" s="95" t="s">
        <v>7</v>
      </c>
      <c r="D1101" s="102" t="s">
        <v>191</v>
      </c>
      <c r="E1101" s="97" t="s">
        <v>236</v>
      </c>
      <c r="F1101" s="98" t="s">
        <v>254</v>
      </c>
      <c r="G1101" s="99"/>
      <c r="H1101" s="99"/>
      <c r="I1101" s="100"/>
      <c r="J1101" s="99"/>
      <c r="K1101" s="99"/>
      <c r="L1101" s="99"/>
      <c r="M1101" s="99">
        <f t="shared" si="390"/>
        <v>0</v>
      </c>
      <c r="N1101" s="99"/>
      <c r="O1101" s="99">
        <v>2900</v>
      </c>
      <c r="Q1101" s="99">
        <v>116</v>
      </c>
      <c r="R1101" s="99">
        <f t="shared" si="394"/>
        <v>0</v>
      </c>
      <c r="S1101" s="99">
        <f t="shared" si="395"/>
        <v>0</v>
      </c>
      <c r="T1101" s="99">
        <f t="shared" si="396"/>
        <v>336400</v>
      </c>
    </row>
    <row r="1102" spans="2:21" x14ac:dyDescent="0.25">
      <c r="B1102" s="83">
        <v>1065</v>
      </c>
      <c r="C1102" s="95" t="s">
        <v>23</v>
      </c>
      <c r="D1102" s="102" t="s">
        <v>244</v>
      </c>
      <c r="E1102" s="97" t="s">
        <v>236</v>
      </c>
      <c r="F1102" s="98" t="s">
        <v>272</v>
      </c>
      <c r="G1102" s="99"/>
      <c r="H1102" s="99"/>
      <c r="I1102" s="100"/>
      <c r="J1102" s="99"/>
      <c r="K1102" s="99"/>
      <c r="L1102" s="99"/>
      <c r="M1102" s="99">
        <f t="shared" si="390"/>
        <v>0</v>
      </c>
      <c r="N1102" s="99"/>
      <c r="O1102" s="99">
        <v>9500</v>
      </c>
      <c r="P1102" s="41">
        <f t="shared" ref="P1102:P1106" si="398">M1102-N1102</f>
        <v>0</v>
      </c>
      <c r="Q1102" s="99">
        <v>190</v>
      </c>
      <c r="R1102" s="99">
        <f t="shared" si="394"/>
        <v>0</v>
      </c>
      <c r="S1102" s="99">
        <f t="shared" si="395"/>
        <v>0</v>
      </c>
      <c r="T1102" s="99">
        <f t="shared" si="396"/>
        <v>1805000</v>
      </c>
    </row>
    <row r="1103" spans="2:21" x14ac:dyDescent="0.25">
      <c r="B1103" s="83">
        <v>1065</v>
      </c>
      <c r="C1103" s="95" t="s">
        <v>23</v>
      </c>
      <c r="D1103" s="102" t="s">
        <v>776</v>
      </c>
      <c r="E1103" s="97" t="s">
        <v>236</v>
      </c>
      <c r="F1103" s="98" t="s">
        <v>272</v>
      </c>
      <c r="G1103" s="99"/>
      <c r="H1103" s="99"/>
      <c r="I1103" s="100"/>
      <c r="J1103" s="99"/>
      <c r="K1103" s="99">
        <v>5500</v>
      </c>
      <c r="L1103" s="99"/>
      <c r="M1103" s="99">
        <f t="shared" si="390"/>
        <v>5500</v>
      </c>
      <c r="N1103" s="99"/>
      <c r="O1103" s="99">
        <v>0</v>
      </c>
      <c r="P1103" s="41">
        <f t="shared" si="398"/>
        <v>5500</v>
      </c>
      <c r="Q1103" s="99">
        <v>220</v>
      </c>
      <c r="R1103" s="99">
        <f t="shared" si="394"/>
        <v>1210000</v>
      </c>
      <c r="S1103" s="99">
        <f t="shared" si="395"/>
        <v>0</v>
      </c>
      <c r="T1103" s="99">
        <f t="shared" si="396"/>
        <v>0</v>
      </c>
    </row>
    <row r="1104" spans="2:21" x14ac:dyDescent="0.25">
      <c r="B1104" s="83">
        <v>1065</v>
      </c>
      <c r="C1104" s="95" t="s">
        <v>23</v>
      </c>
      <c r="D1104" s="102" t="s">
        <v>189</v>
      </c>
      <c r="E1104" s="97" t="s">
        <v>236</v>
      </c>
      <c r="F1104" s="98" t="s">
        <v>272</v>
      </c>
      <c r="G1104" s="99"/>
      <c r="H1104" s="99"/>
      <c r="I1104" s="100"/>
      <c r="J1104" s="99"/>
      <c r="K1104" s="99"/>
      <c r="L1104" s="99">
        <v>5125</v>
      </c>
      <c r="M1104" s="99">
        <f t="shared" si="390"/>
        <v>5125</v>
      </c>
      <c r="N1104" s="99"/>
      <c r="O1104" s="99">
        <v>0</v>
      </c>
      <c r="P1104" s="41">
        <f t="shared" si="398"/>
        <v>5125</v>
      </c>
      <c r="Q1104" s="99">
        <v>205</v>
      </c>
      <c r="R1104" s="99">
        <f t="shared" si="394"/>
        <v>1050625</v>
      </c>
      <c r="S1104" s="99">
        <f t="shared" si="395"/>
        <v>0</v>
      </c>
      <c r="T1104" s="99">
        <f t="shared" si="396"/>
        <v>0</v>
      </c>
    </row>
    <row r="1105" spans="2:21" x14ac:dyDescent="0.25">
      <c r="B1105" s="83">
        <v>1066</v>
      </c>
      <c r="C1105" s="59" t="s">
        <v>23</v>
      </c>
      <c r="D1105" s="61" t="s">
        <v>266</v>
      </c>
      <c r="E1105" s="55" t="s">
        <v>236</v>
      </c>
      <c r="F1105" s="57" t="s">
        <v>277</v>
      </c>
      <c r="G1105" s="88"/>
      <c r="H1105" s="88"/>
      <c r="I1105" s="92"/>
      <c r="J1105" s="88"/>
      <c r="K1105" s="88">
        <v>2560</v>
      </c>
      <c r="L1105" s="88"/>
      <c r="M1105" s="88">
        <f t="shared" si="390"/>
        <v>2560</v>
      </c>
      <c r="N1105" s="88"/>
      <c r="O1105" s="88">
        <v>2560</v>
      </c>
      <c r="P1105" s="41">
        <f t="shared" si="398"/>
        <v>2560</v>
      </c>
      <c r="Q1105" s="91">
        <v>128</v>
      </c>
      <c r="R1105" s="88">
        <f t="shared" si="394"/>
        <v>327680</v>
      </c>
      <c r="S1105" s="88">
        <f t="shared" si="395"/>
        <v>0</v>
      </c>
      <c r="T1105" s="88">
        <f t="shared" si="396"/>
        <v>327680</v>
      </c>
      <c r="U1105" s="54" t="s">
        <v>727</v>
      </c>
    </row>
    <row r="1106" spans="2:21" x14ac:dyDescent="0.25">
      <c r="B1106" s="83">
        <v>1067</v>
      </c>
      <c r="C1106" s="95" t="s">
        <v>23</v>
      </c>
      <c r="D1106" s="96" t="s">
        <v>651</v>
      </c>
      <c r="E1106" s="97" t="s">
        <v>236</v>
      </c>
      <c r="F1106" s="98" t="s">
        <v>282</v>
      </c>
      <c r="G1106" s="99"/>
      <c r="H1106" s="99"/>
      <c r="I1106" s="100"/>
      <c r="J1106" s="99"/>
      <c r="K1106" s="99"/>
      <c r="L1106" s="99"/>
      <c r="M1106" s="99">
        <f t="shared" si="390"/>
        <v>0</v>
      </c>
      <c r="N1106" s="99"/>
      <c r="O1106" s="99">
        <v>4800</v>
      </c>
      <c r="P1106" s="41">
        <f t="shared" si="398"/>
        <v>0</v>
      </c>
      <c r="Q1106" s="99">
        <v>96</v>
      </c>
      <c r="R1106" s="99">
        <f t="shared" si="394"/>
        <v>0</v>
      </c>
      <c r="S1106" s="99">
        <f t="shared" si="395"/>
        <v>0</v>
      </c>
      <c r="T1106" s="99">
        <f t="shared" si="396"/>
        <v>460800</v>
      </c>
    </row>
    <row r="1107" spans="2:21" hidden="1" x14ac:dyDescent="0.25">
      <c r="B1107" s="83">
        <v>1068</v>
      </c>
      <c r="C1107" s="95" t="s">
        <v>7</v>
      </c>
      <c r="D1107" s="96" t="s">
        <v>191</v>
      </c>
      <c r="E1107" s="97" t="s">
        <v>236</v>
      </c>
      <c r="F1107" s="98" t="s">
        <v>286</v>
      </c>
      <c r="G1107" s="99"/>
      <c r="H1107" s="99"/>
      <c r="I1107" s="100"/>
      <c r="J1107" s="99"/>
      <c r="K1107" s="99"/>
      <c r="L1107" s="99"/>
      <c r="M1107" s="99">
        <f t="shared" si="390"/>
        <v>0</v>
      </c>
      <c r="N1107" s="99"/>
      <c r="O1107" s="99">
        <v>1420</v>
      </c>
      <c r="Q1107" s="99">
        <v>71</v>
      </c>
      <c r="R1107" s="99">
        <f t="shared" si="394"/>
        <v>0</v>
      </c>
      <c r="S1107" s="99">
        <f t="shared" si="395"/>
        <v>0</v>
      </c>
      <c r="T1107" s="99">
        <f t="shared" si="396"/>
        <v>100820</v>
      </c>
    </row>
    <row r="1108" spans="2:21" x14ac:dyDescent="0.25">
      <c r="B1108" s="83">
        <v>1069</v>
      </c>
      <c r="C1108" s="59" t="s">
        <v>23</v>
      </c>
      <c r="D1108" s="61" t="s">
        <v>37</v>
      </c>
      <c r="E1108" s="55" t="s">
        <v>236</v>
      </c>
      <c r="F1108" s="57" t="s">
        <v>286</v>
      </c>
      <c r="G1108" s="88"/>
      <c r="H1108" s="88"/>
      <c r="I1108" s="92"/>
      <c r="J1108" s="88"/>
      <c r="K1108" s="88">
        <v>1600</v>
      </c>
      <c r="L1108" s="88"/>
      <c r="M1108" s="88">
        <f t="shared" si="390"/>
        <v>1600</v>
      </c>
      <c r="N1108" s="88"/>
      <c r="O1108" s="88">
        <v>3200</v>
      </c>
      <c r="P1108" s="41">
        <f t="shared" ref="P1108:P1111" si="399">M1108-N1108</f>
        <v>1600</v>
      </c>
      <c r="Q1108" s="91">
        <v>80</v>
      </c>
      <c r="R1108" s="88">
        <f t="shared" si="394"/>
        <v>128000</v>
      </c>
      <c r="S1108" s="88">
        <f t="shared" si="395"/>
        <v>0</v>
      </c>
      <c r="T1108" s="88">
        <f t="shared" si="396"/>
        <v>256000</v>
      </c>
      <c r="U1108" s="54" t="s">
        <v>727</v>
      </c>
    </row>
    <row r="1109" spans="2:21" x14ac:dyDescent="0.25">
      <c r="B1109" s="83">
        <v>1070</v>
      </c>
      <c r="C1109" s="95" t="s">
        <v>23</v>
      </c>
      <c r="D1109" s="96" t="s">
        <v>56</v>
      </c>
      <c r="E1109" s="97" t="s">
        <v>236</v>
      </c>
      <c r="F1109" s="98" t="s">
        <v>296</v>
      </c>
      <c r="G1109" s="99"/>
      <c r="H1109" s="99"/>
      <c r="I1109" s="100"/>
      <c r="J1109" s="99"/>
      <c r="K1109" s="99"/>
      <c r="L1109" s="99"/>
      <c r="M1109" s="99">
        <f t="shared" si="390"/>
        <v>0</v>
      </c>
      <c r="N1109" s="99"/>
      <c r="O1109" s="99">
        <v>63200</v>
      </c>
      <c r="P1109" s="41">
        <f t="shared" si="399"/>
        <v>0</v>
      </c>
      <c r="Q1109" s="99">
        <v>79</v>
      </c>
      <c r="R1109" s="99">
        <f t="shared" si="394"/>
        <v>0</v>
      </c>
      <c r="S1109" s="99">
        <f t="shared" si="395"/>
        <v>0</v>
      </c>
      <c r="T1109" s="99">
        <f t="shared" si="396"/>
        <v>4992800</v>
      </c>
    </row>
    <row r="1110" spans="2:21" x14ac:dyDescent="0.25">
      <c r="B1110" s="83">
        <v>1071</v>
      </c>
      <c r="C1110" s="84" t="s">
        <v>23</v>
      </c>
      <c r="D1110" s="85" t="s">
        <v>323</v>
      </c>
      <c r="E1110" s="81" t="s">
        <v>279</v>
      </c>
      <c r="F1110" s="87" t="s">
        <v>282</v>
      </c>
      <c r="G1110" s="91"/>
      <c r="H1110" s="91"/>
      <c r="I1110" s="94"/>
      <c r="J1110" s="91"/>
      <c r="K1110" s="91">
        <v>3000</v>
      </c>
      <c r="L1110" s="91"/>
      <c r="M1110" s="88">
        <f t="shared" si="390"/>
        <v>3000</v>
      </c>
      <c r="N1110" s="91"/>
      <c r="O1110" s="91">
        <v>3000</v>
      </c>
      <c r="P1110" s="41">
        <f t="shared" si="399"/>
        <v>3000</v>
      </c>
      <c r="Q1110" s="91">
        <v>120</v>
      </c>
      <c r="R1110" s="88">
        <f t="shared" si="394"/>
        <v>360000</v>
      </c>
      <c r="S1110" s="88">
        <f t="shared" si="395"/>
        <v>0</v>
      </c>
      <c r="T1110" s="88">
        <f t="shared" si="396"/>
        <v>360000</v>
      </c>
      <c r="U1110" s="54" t="s">
        <v>727</v>
      </c>
    </row>
    <row r="1111" spans="2:21" x14ac:dyDescent="0.25">
      <c r="B1111" s="83">
        <v>1072</v>
      </c>
      <c r="C1111" s="84" t="s">
        <v>23</v>
      </c>
      <c r="D1111" s="85" t="s">
        <v>323</v>
      </c>
      <c r="E1111" s="81" t="s">
        <v>279</v>
      </c>
      <c r="F1111" s="87" t="s">
        <v>321</v>
      </c>
      <c r="G1111" s="91"/>
      <c r="H1111" s="91"/>
      <c r="I1111" s="94"/>
      <c r="J1111" s="91"/>
      <c r="K1111" s="91">
        <v>9650</v>
      </c>
      <c r="L1111" s="91"/>
      <c r="M1111" s="88">
        <f t="shared" si="390"/>
        <v>9650</v>
      </c>
      <c r="N1111" s="91"/>
      <c r="O1111" s="91">
        <v>9650</v>
      </c>
      <c r="P1111" s="41">
        <f t="shared" si="399"/>
        <v>9650</v>
      </c>
      <c r="Q1111" s="91">
        <v>386</v>
      </c>
      <c r="R1111" s="88">
        <f t="shared" si="394"/>
        <v>3724900</v>
      </c>
      <c r="S1111" s="88">
        <f t="shared" si="395"/>
        <v>0</v>
      </c>
      <c r="T1111" s="88">
        <f t="shared" si="396"/>
        <v>3724900</v>
      </c>
      <c r="U1111" s="54" t="s">
        <v>727</v>
      </c>
    </row>
    <row r="1112" spans="2:21" hidden="1" x14ac:dyDescent="0.25">
      <c r="B1112" s="83">
        <v>1073</v>
      </c>
      <c r="C1112" s="95" t="s">
        <v>7</v>
      </c>
      <c r="D1112" s="96" t="s">
        <v>85</v>
      </c>
      <c r="E1112" s="97" t="s">
        <v>279</v>
      </c>
      <c r="F1112" s="98" t="s">
        <v>329</v>
      </c>
      <c r="G1112" s="99"/>
      <c r="H1112" s="99"/>
      <c r="I1112" s="100"/>
      <c r="J1112" s="99"/>
      <c r="K1112" s="99"/>
      <c r="L1112" s="99"/>
      <c r="M1112" s="99">
        <f t="shared" si="390"/>
        <v>0</v>
      </c>
      <c r="N1112" s="99"/>
      <c r="O1112" s="99">
        <v>1875</v>
      </c>
      <c r="Q1112" s="99">
        <v>75</v>
      </c>
      <c r="R1112" s="99">
        <f t="shared" si="394"/>
        <v>0</v>
      </c>
      <c r="S1112" s="99">
        <f t="shared" si="395"/>
        <v>0</v>
      </c>
      <c r="T1112" s="99">
        <f t="shared" si="396"/>
        <v>140625</v>
      </c>
    </row>
    <row r="1113" spans="2:21" x14ac:dyDescent="0.25">
      <c r="B1113" s="83">
        <v>1074</v>
      </c>
      <c r="C1113" s="95" t="s">
        <v>23</v>
      </c>
      <c r="D1113" s="103" t="s">
        <v>37</v>
      </c>
      <c r="E1113" s="97" t="s">
        <v>279</v>
      </c>
      <c r="F1113" s="98" t="s">
        <v>329</v>
      </c>
      <c r="G1113" s="99"/>
      <c r="H1113" s="99"/>
      <c r="I1113" s="100"/>
      <c r="J1113" s="99"/>
      <c r="K1113" s="99"/>
      <c r="L1113" s="99"/>
      <c r="M1113" s="99">
        <f t="shared" si="390"/>
        <v>0</v>
      </c>
      <c r="N1113" s="99"/>
      <c r="O1113" s="99">
        <v>33750</v>
      </c>
      <c r="P1113" s="41">
        <f t="shared" ref="P1113:P1115" si="400">M1113-N1113</f>
        <v>0</v>
      </c>
      <c r="Q1113" s="99">
        <v>75</v>
      </c>
      <c r="R1113" s="99">
        <f t="shared" si="394"/>
        <v>0</v>
      </c>
      <c r="S1113" s="99">
        <f t="shared" si="395"/>
        <v>0</v>
      </c>
      <c r="T1113" s="99">
        <f t="shared" si="396"/>
        <v>2531250</v>
      </c>
    </row>
    <row r="1114" spans="2:21" x14ac:dyDescent="0.25">
      <c r="B1114" s="83">
        <v>1075</v>
      </c>
      <c r="C1114" s="84" t="s">
        <v>23</v>
      </c>
      <c r="D1114" s="80" t="s">
        <v>37</v>
      </c>
      <c r="E1114" s="81" t="s">
        <v>581</v>
      </c>
      <c r="F1114" s="87" t="s">
        <v>716</v>
      </c>
      <c r="G1114" s="91"/>
      <c r="H1114" s="91"/>
      <c r="I1114" s="94"/>
      <c r="J1114" s="91"/>
      <c r="K1114" s="91">
        <v>2330</v>
      </c>
      <c r="L1114" s="91"/>
      <c r="M1114" s="88">
        <f t="shared" si="390"/>
        <v>2330</v>
      </c>
      <c r="N1114" s="91"/>
      <c r="O1114" s="91">
        <v>0</v>
      </c>
      <c r="P1114" s="41">
        <f t="shared" si="400"/>
        <v>2330</v>
      </c>
      <c r="Q1114" s="91">
        <v>2330</v>
      </c>
      <c r="R1114" s="88">
        <f t="shared" si="394"/>
        <v>5428900</v>
      </c>
      <c r="S1114" s="88">
        <f t="shared" si="395"/>
        <v>0</v>
      </c>
      <c r="T1114" s="88">
        <f t="shared" si="396"/>
        <v>0</v>
      </c>
      <c r="U1114" s="54" t="s">
        <v>727</v>
      </c>
    </row>
    <row r="1115" spans="2:21" x14ac:dyDescent="0.25">
      <c r="B1115" s="83">
        <v>1076</v>
      </c>
      <c r="C1115" s="84" t="s">
        <v>23</v>
      </c>
      <c r="D1115" s="80" t="s">
        <v>37</v>
      </c>
      <c r="E1115" s="81" t="s">
        <v>350</v>
      </c>
      <c r="F1115" s="87" t="s">
        <v>379</v>
      </c>
      <c r="G1115" s="91"/>
      <c r="H1115" s="91"/>
      <c r="I1115" s="94"/>
      <c r="J1115" s="91"/>
      <c r="K1115" s="91">
        <v>4000</v>
      </c>
      <c r="L1115" s="91">
        <v>8250</v>
      </c>
      <c r="M1115" s="88">
        <f t="shared" si="390"/>
        <v>12250</v>
      </c>
      <c r="N1115" s="91"/>
      <c r="O1115" s="91">
        <v>0</v>
      </c>
      <c r="P1115" s="41">
        <f t="shared" si="400"/>
        <v>12250</v>
      </c>
      <c r="Q1115" s="91">
        <v>160</v>
      </c>
      <c r="R1115" s="88">
        <f t="shared" si="394"/>
        <v>1960000</v>
      </c>
      <c r="S1115" s="88">
        <f t="shared" si="395"/>
        <v>0</v>
      </c>
      <c r="T1115" s="88">
        <f t="shared" si="396"/>
        <v>0</v>
      </c>
      <c r="U1115" s="54" t="s">
        <v>727</v>
      </c>
    </row>
    <row r="1116" spans="2:21" ht="22.5" hidden="1" x14ac:dyDescent="0.25">
      <c r="B1116" s="83">
        <v>1077</v>
      </c>
      <c r="C1116" s="59" t="s">
        <v>7</v>
      </c>
      <c r="D1116" s="61" t="s">
        <v>11</v>
      </c>
      <c r="E1116" s="55" t="s">
        <v>350</v>
      </c>
      <c r="F1116" s="78" t="s">
        <v>389</v>
      </c>
      <c r="G1116" s="88"/>
      <c r="H1116" s="88"/>
      <c r="I1116" s="92"/>
      <c r="J1116" s="88"/>
      <c r="K1116" s="88">
        <v>3300</v>
      </c>
      <c r="L1116" s="88"/>
      <c r="M1116" s="88">
        <f t="shared" si="390"/>
        <v>3300</v>
      </c>
      <c r="N1116" s="88"/>
      <c r="O1116" s="88">
        <v>0</v>
      </c>
      <c r="Q1116" s="88">
        <v>132</v>
      </c>
      <c r="R1116" s="88">
        <f t="shared" si="394"/>
        <v>435600</v>
      </c>
      <c r="S1116" s="88">
        <f t="shared" si="395"/>
        <v>0</v>
      </c>
      <c r="T1116" s="88">
        <f t="shared" si="396"/>
        <v>0</v>
      </c>
      <c r="U1116" s="54" t="s">
        <v>759</v>
      </c>
    </row>
    <row r="1117" spans="2:21" x14ac:dyDescent="0.25">
      <c r="B1117" s="83">
        <v>1078</v>
      </c>
      <c r="C1117" s="110" t="s">
        <v>23</v>
      </c>
      <c r="D1117" s="111" t="s">
        <v>37</v>
      </c>
      <c r="E1117" s="112" t="s">
        <v>391</v>
      </c>
      <c r="F1117" s="140" t="s">
        <v>400</v>
      </c>
      <c r="G1117" s="101"/>
      <c r="H1117" s="101"/>
      <c r="I1117" s="114"/>
      <c r="J1117" s="101"/>
      <c r="K1117" s="101">
        <v>1500</v>
      </c>
      <c r="L1117" s="101"/>
      <c r="M1117" s="101">
        <f>SUM(K1117+L1117)</f>
        <v>1500</v>
      </c>
      <c r="N1117" s="101"/>
      <c r="O1117" s="101">
        <v>0</v>
      </c>
      <c r="P1117" s="41">
        <f t="shared" ref="P1117:P1121" si="401">M1117-N1117</f>
        <v>1500</v>
      </c>
      <c r="Q1117" s="101">
        <v>1500</v>
      </c>
      <c r="R1117" s="101">
        <f t="shared" si="394"/>
        <v>2250000</v>
      </c>
      <c r="S1117" s="101">
        <f t="shared" si="395"/>
        <v>0</v>
      </c>
      <c r="T1117" s="101">
        <f t="shared" si="396"/>
        <v>0</v>
      </c>
      <c r="U1117" s="54" t="s">
        <v>727</v>
      </c>
    </row>
    <row r="1118" spans="2:21" x14ac:dyDescent="0.25">
      <c r="B1118" s="83">
        <v>1079</v>
      </c>
      <c r="C1118" s="59" t="s">
        <v>23</v>
      </c>
      <c r="D1118" s="61" t="s">
        <v>37</v>
      </c>
      <c r="E1118" s="55" t="s">
        <v>421</v>
      </c>
      <c r="F1118" s="57" t="s">
        <v>719</v>
      </c>
      <c r="G1118" s="88"/>
      <c r="H1118" s="88"/>
      <c r="I1118" s="92"/>
      <c r="J1118" s="88"/>
      <c r="K1118" s="88">
        <v>1070.56</v>
      </c>
      <c r="L1118" s="88"/>
      <c r="M1118" s="88">
        <f t="shared" si="390"/>
        <v>1070.56</v>
      </c>
      <c r="N1118" s="88"/>
      <c r="O1118" s="88">
        <v>4014.3787489666574</v>
      </c>
      <c r="P1118" s="41">
        <f t="shared" si="401"/>
        <v>1070.56</v>
      </c>
      <c r="Q1118" s="91">
        <v>295.00137779002478</v>
      </c>
      <c r="R1118" s="88">
        <f t="shared" si="394"/>
        <v>315816.67500688892</v>
      </c>
      <c r="S1118" s="88">
        <f t="shared" si="395"/>
        <v>0</v>
      </c>
      <c r="T1118" s="88">
        <f t="shared" si="396"/>
        <v>1184247.2619161599</v>
      </c>
      <c r="U1118" s="54" t="s">
        <v>727</v>
      </c>
    </row>
    <row r="1119" spans="2:21" x14ac:dyDescent="0.25">
      <c r="B1119" s="83">
        <v>1080</v>
      </c>
      <c r="C1119" s="59" t="s">
        <v>23</v>
      </c>
      <c r="D1119" s="61" t="s">
        <v>37</v>
      </c>
      <c r="E1119" s="55" t="s">
        <v>421</v>
      </c>
      <c r="F1119" s="57" t="s">
        <v>718</v>
      </c>
      <c r="G1119" s="88"/>
      <c r="H1119" s="88"/>
      <c r="I1119" s="92"/>
      <c r="J1119" s="88"/>
      <c r="K1119" s="88">
        <v>1746.36</v>
      </c>
      <c r="L1119" s="88"/>
      <c r="M1119" s="88">
        <f t="shared" si="390"/>
        <v>1746.36</v>
      </c>
      <c r="N1119" s="88"/>
      <c r="O1119" s="88">
        <v>1496.88</v>
      </c>
      <c r="P1119" s="41">
        <f t="shared" si="401"/>
        <v>1746.36</v>
      </c>
      <c r="Q1119" s="91">
        <v>110</v>
      </c>
      <c r="R1119" s="88">
        <f t="shared" si="394"/>
        <v>192099.59999999998</v>
      </c>
      <c r="S1119" s="88">
        <f t="shared" si="395"/>
        <v>0</v>
      </c>
      <c r="T1119" s="88">
        <f t="shared" si="396"/>
        <v>164656.80000000002</v>
      </c>
      <c r="U1119" s="54" t="s">
        <v>727</v>
      </c>
    </row>
    <row r="1120" spans="2:21" x14ac:dyDescent="0.25">
      <c r="B1120" s="83">
        <v>1081</v>
      </c>
      <c r="C1120" s="59" t="s">
        <v>23</v>
      </c>
      <c r="D1120" s="61" t="s">
        <v>37</v>
      </c>
      <c r="E1120" s="55" t="s">
        <v>421</v>
      </c>
      <c r="F1120" s="57" t="s">
        <v>429</v>
      </c>
      <c r="G1120" s="88"/>
      <c r="H1120" s="88"/>
      <c r="I1120" s="92"/>
      <c r="J1120" s="88"/>
      <c r="K1120" s="88">
        <v>1769.04</v>
      </c>
      <c r="L1120" s="88"/>
      <c r="M1120" s="88">
        <f t="shared" si="390"/>
        <v>1769.04</v>
      </c>
      <c r="N1120" s="88"/>
      <c r="O1120" s="88">
        <v>1769.04</v>
      </c>
      <c r="P1120" s="41">
        <f t="shared" si="401"/>
        <v>1769.04</v>
      </c>
      <c r="Q1120" s="91">
        <v>130</v>
      </c>
      <c r="R1120" s="88">
        <f t="shared" si="394"/>
        <v>229975.19999999998</v>
      </c>
      <c r="S1120" s="88">
        <f t="shared" si="395"/>
        <v>0</v>
      </c>
      <c r="T1120" s="88">
        <f t="shared" si="396"/>
        <v>229975.19999999998</v>
      </c>
      <c r="U1120" s="54" t="s">
        <v>727</v>
      </c>
    </row>
    <row r="1121" spans="2:21" x14ac:dyDescent="0.25">
      <c r="B1121" s="83">
        <v>1082</v>
      </c>
      <c r="C1121" s="110" t="s">
        <v>23</v>
      </c>
      <c r="D1121" s="111" t="s">
        <v>37</v>
      </c>
      <c r="E1121" s="112" t="s">
        <v>421</v>
      </c>
      <c r="F1121" s="117" t="s">
        <v>434</v>
      </c>
      <c r="G1121" s="101"/>
      <c r="H1121" s="101"/>
      <c r="I1121" s="114"/>
      <c r="J1121" s="101"/>
      <c r="K1121" s="101">
        <v>22407.71</v>
      </c>
      <c r="L1121" s="101"/>
      <c r="M1121" s="101">
        <f>SUM(K1121+L1121)</f>
        <v>22407.71</v>
      </c>
      <c r="N1121" s="101"/>
      <c r="O1121" s="101">
        <v>2063.88</v>
      </c>
      <c r="P1121" s="118">
        <f t="shared" si="401"/>
        <v>22407.71</v>
      </c>
      <c r="Q1121" s="101">
        <v>130</v>
      </c>
      <c r="R1121" s="101">
        <f t="shared" si="394"/>
        <v>2913002.3</v>
      </c>
      <c r="S1121" s="101">
        <f t="shared" si="395"/>
        <v>0</v>
      </c>
      <c r="T1121" s="101">
        <f t="shared" si="396"/>
        <v>268304.40000000002</v>
      </c>
      <c r="U1121" s="54" t="s">
        <v>727</v>
      </c>
    </row>
    <row r="1122" spans="2:21" hidden="1" x14ac:dyDescent="0.25">
      <c r="B1122" s="83">
        <v>1083</v>
      </c>
      <c r="C1122" s="59" t="s">
        <v>7</v>
      </c>
      <c r="D1122" s="61" t="s">
        <v>38</v>
      </c>
      <c r="E1122" s="55" t="s">
        <v>421</v>
      </c>
      <c r="F1122" s="57" t="s">
        <v>456</v>
      </c>
      <c r="G1122" s="88"/>
      <c r="H1122" s="88"/>
      <c r="I1122" s="92"/>
      <c r="J1122" s="88"/>
      <c r="K1122" s="88">
        <v>2812.32</v>
      </c>
      <c r="L1122" s="88"/>
      <c r="M1122" s="88">
        <f t="shared" si="390"/>
        <v>2812.32</v>
      </c>
      <c r="N1122" s="88"/>
      <c r="O1122" s="88">
        <v>0</v>
      </c>
      <c r="Q1122" s="91">
        <v>155</v>
      </c>
      <c r="R1122" s="88">
        <f t="shared" si="394"/>
        <v>435909.60000000003</v>
      </c>
      <c r="S1122" s="88">
        <f t="shared" si="395"/>
        <v>0</v>
      </c>
      <c r="T1122" s="88">
        <f t="shared" si="396"/>
        <v>0</v>
      </c>
      <c r="U1122" s="54" t="s">
        <v>727</v>
      </c>
    </row>
    <row r="1123" spans="2:21" hidden="1" x14ac:dyDescent="0.25">
      <c r="B1123" s="83">
        <v>1084</v>
      </c>
      <c r="C1123" s="59" t="s">
        <v>7</v>
      </c>
      <c r="D1123" s="61" t="s">
        <v>14</v>
      </c>
      <c r="E1123" s="55" t="s">
        <v>421</v>
      </c>
      <c r="F1123" s="58" t="s">
        <v>458</v>
      </c>
      <c r="G1123" s="88"/>
      <c r="H1123" s="88"/>
      <c r="I1123" s="92"/>
      <c r="J1123" s="88"/>
      <c r="K1123" s="88">
        <v>2032.12</v>
      </c>
      <c r="L1123" s="88"/>
      <c r="M1123" s="88">
        <f t="shared" si="390"/>
        <v>2032.12</v>
      </c>
      <c r="N1123" s="88"/>
      <c r="O1123" s="88">
        <v>0</v>
      </c>
      <c r="Q1123" s="91">
        <v>112</v>
      </c>
      <c r="R1123" s="88">
        <f t="shared" si="394"/>
        <v>227597.44</v>
      </c>
      <c r="S1123" s="88">
        <f t="shared" si="395"/>
        <v>0</v>
      </c>
      <c r="T1123" s="88">
        <f t="shared" si="396"/>
        <v>0</v>
      </c>
      <c r="U1123" s="54" t="s">
        <v>727</v>
      </c>
    </row>
    <row r="1124" spans="2:21" x14ac:dyDescent="0.25">
      <c r="B1124" s="83">
        <v>1085</v>
      </c>
      <c r="C1124" s="110" t="s">
        <v>23</v>
      </c>
      <c r="D1124" s="119" t="s">
        <v>138</v>
      </c>
      <c r="E1124" s="112" t="s">
        <v>501</v>
      </c>
      <c r="F1124" s="113" t="s">
        <v>514</v>
      </c>
      <c r="G1124" s="101"/>
      <c r="H1124" s="101"/>
      <c r="I1124" s="114"/>
      <c r="J1124" s="101"/>
      <c r="K1124" s="101">
        <v>1750</v>
      </c>
      <c r="L1124" s="101"/>
      <c r="M1124" s="101">
        <f>SUM(K1124+L1124)</f>
        <v>1750</v>
      </c>
      <c r="N1124" s="101"/>
      <c r="O1124" s="101">
        <v>0</v>
      </c>
      <c r="P1124" s="118">
        <f>M1124-N1124</f>
        <v>1750</v>
      </c>
      <c r="Q1124" s="101">
        <v>350</v>
      </c>
      <c r="R1124" s="101">
        <f t="shared" si="394"/>
        <v>612500</v>
      </c>
      <c r="S1124" s="101">
        <f t="shared" si="395"/>
        <v>0</v>
      </c>
      <c r="T1124" s="101">
        <f t="shared" si="396"/>
        <v>0</v>
      </c>
    </row>
    <row r="1125" spans="2:21" hidden="1" x14ac:dyDescent="0.25">
      <c r="B1125" s="83">
        <v>1086</v>
      </c>
      <c r="C1125" s="59" t="s">
        <v>7</v>
      </c>
      <c r="D1125" s="61" t="s">
        <v>191</v>
      </c>
      <c r="E1125" s="55" t="s">
        <v>527</v>
      </c>
      <c r="F1125" s="57" t="s">
        <v>528</v>
      </c>
      <c r="G1125" s="88"/>
      <c r="H1125" s="88"/>
      <c r="I1125" s="92"/>
      <c r="J1125" s="88"/>
      <c r="K1125" s="88"/>
      <c r="L1125" s="88"/>
      <c r="M1125" s="88">
        <f t="shared" si="390"/>
        <v>0</v>
      </c>
      <c r="N1125" s="88"/>
      <c r="O1125" s="88">
        <v>0</v>
      </c>
      <c r="Q1125" s="91">
        <v>477</v>
      </c>
      <c r="R1125" s="88">
        <f t="shared" si="394"/>
        <v>0</v>
      </c>
      <c r="S1125" s="88">
        <f t="shared" si="395"/>
        <v>0</v>
      </c>
      <c r="T1125" s="88">
        <f t="shared" si="396"/>
        <v>0</v>
      </c>
      <c r="U1125" s="54" t="s">
        <v>759</v>
      </c>
    </row>
    <row r="1126" spans="2:21" x14ac:dyDescent="0.25">
      <c r="B1126" s="83">
        <v>1087</v>
      </c>
      <c r="C1126" s="59" t="s">
        <v>23</v>
      </c>
      <c r="D1126" s="61" t="s">
        <v>37</v>
      </c>
      <c r="E1126" s="55" t="s">
        <v>527</v>
      </c>
      <c r="F1126" s="57" t="s">
        <v>532</v>
      </c>
      <c r="G1126" s="88"/>
      <c r="H1126" s="88"/>
      <c r="I1126" s="92"/>
      <c r="J1126" s="88"/>
      <c r="K1126" s="88">
        <v>2350</v>
      </c>
      <c r="L1126" s="88"/>
      <c r="M1126" s="88">
        <f t="shared" si="390"/>
        <v>2350</v>
      </c>
      <c r="N1126" s="88"/>
      <c r="O1126" s="88">
        <v>2350</v>
      </c>
      <c r="P1126" s="41">
        <f t="shared" ref="P1126:P1129" si="402">M1126-N1126</f>
        <v>2350</v>
      </c>
      <c r="Q1126" s="91">
        <v>470</v>
      </c>
      <c r="R1126" s="88">
        <f t="shared" si="394"/>
        <v>1104500</v>
      </c>
      <c r="S1126" s="88">
        <f t="shared" si="395"/>
        <v>0</v>
      </c>
      <c r="T1126" s="88">
        <f t="shared" si="396"/>
        <v>1104500</v>
      </c>
      <c r="U1126" s="54" t="s">
        <v>727</v>
      </c>
    </row>
    <row r="1127" spans="2:21" x14ac:dyDescent="0.25">
      <c r="B1127" s="83">
        <v>1088</v>
      </c>
      <c r="C1127" s="59" t="s">
        <v>23</v>
      </c>
      <c r="D1127" s="61" t="s">
        <v>37</v>
      </c>
      <c r="E1127" s="55" t="s">
        <v>501</v>
      </c>
      <c r="F1127" s="57" t="s">
        <v>720</v>
      </c>
      <c r="G1127" s="88"/>
      <c r="H1127" s="88"/>
      <c r="I1127" s="92"/>
      <c r="J1127" s="88"/>
      <c r="K1127" s="88">
        <v>3000</v>
      </c>
      <c r="L1127" s="88"/>
      <c r="M1127" s="88">
        <f t="shared" si="390"/>
        <v>3000</v>
      </c>
      <c r="N1127" s="88"/>
      <c r="O1127" s="88">
        <v>0</v>
      </c>
      <c r="P1127" s="41">
        <f t="shared" si="402"/>
        <v>3000</v>
      </c>
      <c r="Q1127" s="91">
        <v>300</v>
      </c>
      <c r="R1127" s="88">
        <f t="shared" si="394"/>
        <v>900000</v>
      </c>
      <c r="S1127" s="88">
        <f t="shared" si="395"/>
        <v>0</v>
      </c>
      <c r="T1127" s="88">
        <f t="shared" si="396"/>
        <v>0</v>
      </c>
      <c r="U1127" s="54" t="s">
        <v>727</v>
      </c>
    </row>
    <row r="1128" spans="2:21" x14ac:dyDescent="0.25">
      <c r="B1128" s="83">
        <v>1089</v>
      </c>
      <c r="C1128" s="59" t="s">
        <v>23</v>
      </c>
      <c r="D1128" s="61" t="s">
        <v>37</v>
      </c>
      <c r="E1128" s="55" t="s">
        <v>501</v>
      </c>
      <c r="F1128" s="126" t="s">
        <v>721</v>
      </c>
      <c r="G1128" s="88"/>
      <c r="H1128" s="88"/>
      <c r="I1128" s="92"/>
      <c r="J1128" s="88"/>
      <c r="K1128" s="88">
        <v>1650</v>
      </c>
      <c r="L1128" s="88"/>
      <c r="M1128" s="88">
        <f t="shared" si="390"/>
        <v>1650</v>
      </c>
      <c r="N1128" s="88"/>
      <c r="O1128" s="88">
        <v>0</v>
      </c>
      <c r="P1128" s="41">
        <f t="shared" si="402"/>
        <v>1650</v>
      </c>
      <c r="Q1128" s="91">
        <v>330</v>
      </c>
      <c r="R1128" s="88">
        <f t="shared" si="394"/>
        <v>544500</v>
      </c>
      <c r="S1128" s="88">
        <f t="shared" si="395"/>
        <v>0</v>
      </c>
      <c r="T1128" s="88">
        <f t="shared" si="396"/>
        <v>0</v>
      </c>
      <c r="U1128" s="54" t="s">
        <v>727</v>
      </c>
    </row>
    <row r="1129" spans="2:21" x14ac:dyDescent="0.25">
      <c r="B1129" s="83">
        <v>1090</v>
      </c>
      <c r="C1129" s="59" t="s">
        <v>23</v>
      </c>
      <c r="D1129" s="61" t="s">
        <v>37</v>
      </c>
      <c r="E1129" s="55" t="s">
        <v>517</v>
      </c>
      <c r="F1129" s="57" t="s">
        <v>518</v>
      </c>
      <c r="G1129" s="88"/>
      <c r="H1129" s="88"/>
      <c r="I1129" s="92"/>
      <c r="J1129" s="88"/>
      <c r="K1129" s="88">
        <v>4015</v>
      </c>
      <c r="L1129" s="88"/>
      <c r="M1129" s="88">
        <f t="shared" si="390"/>
        <v>4015</v>
      </c>
      <c r="N1129" s="88"/>
      <c r="O1129" s="88">
        <v>8030</v>
      </c>
      <c r="P1129" s="41">
        <f t="shared" si="402"/>
        <v>4015</v>
      </c>
      <c r="Q1129" s="91">
        <v>803</v>
      </c>
      <c r="R1129" s="88">
        <f t="shared" si="394"/>
        <v>3224045</v>
      </c>
      <c r="S1129" s="88">
        <f t="shared" si="395"/>
        <v>0</v>
      </c>
      <c r="T1129" s="88">
        <f t="shared" si="396"/>
        <v>6448090</v>
      </c>
      <c r="U1129" s="54" t="s">
        <v>727</v>
      </c>
    </row>
    <row r="1130" spans="2:21" hidden="1" x14ac:dyDescent="0.25">
      <c r="B1130" s="83">
        <v>1091</v>
      </c>
      <c r="C1130" s="127" t="s">
        <v>7</v>
      </c>
      <c r="D1130" s="128" t="s">
        <v>184</v>
      </c>
      <c r="E1130" s="97" t="s">
        <v>517</v>
      </c>
      <c r="F1130" s="98" t="s">
        <v>520</v>
      </c>
      <c r="G1130" s="129"/>
      <c r="H1130" s="99"/>
      <c r="I1130" s="100"/>
      <c r="J1130" s="99"/>
      <c r="K1130" s="99">
        <v>4580</v>
      </c>
      <c r="L1130" s="99"/>
      <c r="M1130" s="99">
        <f>SUM(K1130+L1130)</f>
        <v>4580</v>
      </c>
      <c r="N1130" s="99"/>
      <c r="O1130" s="99">
        <v>9160</v>
      </c>
      <c r="Q1130" s="99">
        <v>916</v>
      </c>
      <c r="R1130" s="99">
        <f t="shared" si="394"/>
        <v>4195280</v>
      </c>
      <c r="S1130" s="99">
        <f t="shared" si="395"/>
        <v>0</v>
      </c>
      <c r="T1130" s="99">
        <f t="shared" si="396"/>
        <v>8390560</v>
      </c>
    </row>
    <row r="1131" spans="2:21" x14ac:dyDescent="0.25">
      <c r="B1131" s="83">
        <v>1092</v>
      </c>
      <c r="C1131" s="64" t="s">
        <v>23</v>
      </c>
      <c r="D1131" s="52" t="s">
        <v>37</v>
      </c>
      <c r="E1131" s="55" t="s">
        <v>517</v>
      </c>
      <c r="F1131" s="57" t="s">
        <v>520</v>
      </c>
      <c r="G1131" s="90"/>
      <c r="H1131" s="88"/>
      <c r="I1131" s="92"/>
      <c r="J1131" s="88"/>
      <c r="K1131" s="88">
        <v>4750</v>
      </c>
      <c r="L1131" s="88"/>
      <c r="M1131" s="88">
        <f t="shared" si="390"/>
        <v>4750</v>
      </c>
      <c r="N1131" s="88"/>
      <c r="O1131" s="88">
        <v>9500</v>
      </c>
      <c r="P1131" s="41">
        <f t="shared" ref="P1131:P1165" si="403">M1131-N1131</f>
        <v>4750</v>
      </c>
      <c r="Q1131" s="91">
        <v>950</v>
      </c>
      <c r="R1131" s="88">
        <f t="shared" si="394"/>
        <v>4512500</v>
      </c>
      <c r="S1131" s="88">
        <f t="shared" si="395"/>
        <v>0</v>
      </c>
      <c r="T1131" s="88">
        <f t="shared" si="396"/>
        <v>9025000</v>
      </c>
      <c r="U1131" s="54" t="s">
        <v>727</v>
      </c>
    </row>
    <row r="1132" spans="2:21" x14ac:dyDescent="0.25">
      <c r="B1132" s="83">
        <v>1093</v>
      </c>
      <c r="C1132" s="59" t="s">
        <v>23</v>
      </c>
      <c r="D1132" s="52" t="s">
        <v>37</v>
      </c>
      <c r="E1132" s="55" t="s">
        <v>517</v>
      </c>
      <c r="F1132" s="57" t="s">
        <v>521</v>
      </c>
      <c r="G1132" s="53"/>
      <c r="H1132" s="88"/>
      <c r="I1132" s="92"/>
      <c r="J1132" s="88"/>
      <c r="K1132" s="88">
        <v>3490</v>
      </c>
      <c r="L1132" s="88"/>
      <c r="M1132" s="88">
        <f t="shared" ref="M1132:M1134" si="404">SUM(K1132+L1132)</f>
        <v>3490</v>
      </c>
      <c r="N1132" s="88"/>
      <c r="O1132" s="88">
        <v>6980</v>
      </c>
      <c r="P1132" s="41">
        <f t="shared" si="403"/>
        <v>3490</v>
      </c>
      <c r="Q1132" s="91">
        <v>698</v>
      </c>
      <c r="R1132" s="88">
        <f t="shared" si="394"/>
        <v>2436020</v>
      </c>
      <c r="S1132" s="88">
        <f t="shared" si="395"/>
        <v>0</v>
      </c>
      <c r="T1132" s="88">
        <f t="shared" si="396"/>
        <v>4872040</v>
      </c>
      <c r="U1132" s="54" t="s">
        <v>727</v>
      </c>
    </row>
    <row r="1133" spans="2:21" x14ac:dyDescent="0.25">
      <c r="B1133" s="83">
        <v>1094</v>
      </c>
      <c r="C1133" s="59" t="s">
        <v>23</v>
      </c>
      <c r="D1133" s="52" t="s">
        <v>37</v>
      </c>
      <c r="E1133" s="55" t="s">
        <v>517</v>
      </c>
      <c r="F1133" s="57" t="s">
        <v>787</v>
      </c>
      <c r="G1133" s="53"/>
      <c r="H1133" s="88"/>
      <c r="I1133" s="92"/>
      <c r="J1133" s="88"/>
      <c r="K1133" s="88">
        <v>2625</v>
      </c>
      <c r="L1133" s="88"/>
      <c r="M1133" s="88">
        <f t="shared" si="404"/>
        <v>2625</v>
      </c>
      <c r="N1133" s="88"/>
      <c r="O1133" s="88">
        <v>5250</v>
      </c>
      <c r="P1133" s="41">
        <f t="shared" si="403"/>
        <v>2625</v>
      </c>
      <c r="Q1133" s="91">
        <v>525</v>
      </c>
      <c r="R1133" s="88">
        <f t="shared" si="394"/>
        <v>1378125</v>
      </c>
      <c r="S1133" s="88">
        <f t="shared" si="395"/>
        <v>0</v>
      </c>
      <c r="T1133" s="88">
        <f t="shared" si="396"/>
        <v>2756250</v>
      </c>
      <c r="U1133" s="54" t="s">
        <v>727</v>
      </c>
    </row>
    <row r="1134" spans="2:21" hidden="1" x14ac:dyDescent="0.25">
      <c r="B1134" s="83">
        <v>1095</v>
      </c>
      <c r="C1134" s="84" t="s">
        <v>7</v>
      </c>
      <c r="D1134" s="85" t="s">
        <v>184</v>
      </c>
      <c r="E1134" s="81" t="s">
        <v>517</v>
      </c>
      <c r="F1134" s="82" t="s">
        <v>564</v>
      </c>
      <c r="G1134" s="91"/>
      <c r="H1134" s="91"/>
      <c r="I1134" s="94"/>
      <c r="J1134" s="91"/>
      <c r="K1134" s="91">
        <v>2405</v>
      </c>
      <c r="L1134" s="91"/>
      <c r="M1134" s="88">
        <f t="shared" si="404"/>
        <v>2405</v>
      </c>
      <c r="N1134" s="91"/>
      <c r="O1134" s="91">
        <v>0</v>
      </c>
      <c r="P1134" s="54">
        <f t="shared" si="403"/>
        <v>2405</v>
      </c>
      <c r="Q1134" s="91">
        <v>481</v>
      </c>
      <c r="R1134" s="88">
        <f t="shared" si="394"/>
        <v>1156805</v>
      </c>
      <c r="S1134" s="88">
        <f t="shared" si="395"/>
        <v>0</v>
      </c>
      <c r="T1134" s="88">
        <f t="shared" si="396"/>
        <v>0</v>
      </c>
      <c r="U1134" s="54" t="s">
        <v>759</v>
      </c>
    </row>
    <row r="1135" spans="2:21" x14ac:dyDescent="0.25">
      <c r="B1135" s="83">
        <v>1096</v>
      </c>
      <c r="C1135" s="46" t="s">
        <v>23</v>
      </c>
      <c r="D1135" s="47" t="s">
        <v>59</v>
      </c>
      <c r="E1135" s="48" t="s">
        <v>517</v>
      </c>
      <c r="F1135" s="49" t="s">
        <v>565</v>
      </c>
      <c r="G1135" s="50"/>
      <c r="H1135" s="50"/>
      <c r="I1135" s="51"/>
      <c r="J1135" s="50"/>
      <c r="K1135" s="50"/>
      <c r="L1135" s="50"/>
      <c r="M1135" s="50">
        <f>SUM(K1135+L1135)</f>
        <v>0</v>
      </c>
      <c r="N1135" s="50"/>
      <c r="O1135" s="50">
        <v>0</v>
      </c>
      <c r="P1135" s="41">
        <f t="shared" si="403"/>
        <v>0</v>
      </c>
      <c r="Q1135" s="50">
        <v>335</v>
      </c>
      <c r="R1135" s="50">
        <f t="shared" si="394"/>
        <v>0</v>
      </c>
      <c r="S1135" s="50">
        <f t="shared" si="395"/>
        <v>0</v>
      </c>
      <c r="T1135" s="50">
        <f t="shared" si="396"/>
        <v>0</v>
      </c>
    </row>
    <row r="1136" spans="2:21" x14ac:dyDescent="0.25">
      <c r="B1136" s="83">
        <v>1097</v>
      </c>
      <c r="C1136" s="46" t="s">
        <v>23</v>
      </c>
      <c r="D1136" s="47" t="s">
        <v>647</v>
      </c>
      <c r="E1136" s="48" t="s">
        <v>236</v>
      </c>
      <c r="F1136" s="49" t="s">
        <v>254</v>
      </c>
      <c r="G1136" s="50"/>
      <c r="H1136" s="50"/>
      <c r="I1136" s="51"/>
      <c r="J1136" s="50"/>
      <c r="K1136" s="50"/>
      <c r="L1136" s="50"/>
      <c r="M1136" s="50">
        <f t="shared" ref="M1136:M1200" si="405">SUM(K1136+L1136)</f>
        <v>0</v>
      </c>
      <c r="N1136" s="50"/>
      <c r="O1136" s="50">
        <v>0</v>
      </c>
      <c r="P1136" s="41">
        <f t="shared" si="403"/>
        <v>0</v>
      </c>
      <c r="Q1136" s="50">
        <v>125</v>
      </c>
      <c r="R1136" s="50">
        <f t="shared" si="394"/>
        <v>0</v>
      </c>
      <c r="S1136" s="50">
        <f t="shared" si="395"/>
        <v>0</v>
      </c>
      <c r="T1136" s="50">
        <f t="shared" si="396"/>
        <v>0</v>
      </c>
    </row>
    <row r="1137" spans="2:20" x14ac:dyDescent="0.25">
      <c r="B1137" s="83">
        <v>1098</v>
      </c>
      <c r="C1137" s="46" t="s">
        <v>23</v>
      </c>
      <c r="D1137" s="47" t="s">
        <v>647</v>
      </c>
      <c r="E1137" s="48" t="s">
        <v>465</v>
      </c>
      <c r="F1137" s="49" t="s">
        <v>666</v>
      </c>
      <c r="G1137" s="50"/>
      <c r="H1137" s="50"/>
      <c r="I1137" s="51"/>
      <c r="J1137" s="50"/>
      <c r="K1137" s="50"/>
      <c r="L1137" s="50"/>
      <c r="M1137" s="50">
        <f t="shared" si="405"/>
        <v>0</v>
      </c>
      <c r="N1137" s="50"/>
      <c r="O1137" s="50">
        <v>0</v>
      </c>
      <c r="P1137" s="41">
        <f t="shared" si="403"/>
        <v>0</v>
      </c>
      <c r="Q1137" s="50">
        <v>3534</v>
      </c>
      <c r="R1137" s="50">
        <f t="shared" si="394"/>
        <v>0</v>
      </c>
      <c r="S1137" s="50">
        <f t="shared" si="395"/>
        <v>0</v>
      </c>
      <c r="T1137" s="50">
        <f t="shared" si="396"/>
        <v>0</v>
      </c>
    </row>
    <row r="1138" spans="2:20" x14ac:dyDescent="0.25">
      <c r="B1138" s="83">
        <v>1099</v>
      </c>
      <c r="C1138" s="46" t="s">
        <v>23</v>
      </c>
      <c r="D1138" s="47" t="s">
        <v>647</v>
      </c>
      <c r="E1138" s="48" t="s">
        <v>465</v>
      </c>
      <c r="F1138" s="49" t="s">
        <v>667</v>
      </c>
      <c r="G1138" s="50"/>
      <c r="H1138" s="50"/>
      <c r="I1138" s="51"/>
      <c r="J1138" s="50"/>
      <c r="K1138" s="50"/>
      <c r="L1138" s="50"/>
      <c r="M1138" s="50">
        <f t="shared" si="405"/>
        <v>0</v>
      </c>
      <c r="N1138" s="50"/>
      <c r="O1138" s="50">
        <v>0</v>
      </c>
      <c r="P1138" s="41">
        <f t="shared" si="403"/>
        <v>0</v>
      </c>
      <c r="Q1138" s="50">
        <v>2100</v>
      </c>
      <c r="R1138" s="50">
        <f t="shared" si="394"/>
        <v>0</v>
      </c>
      <c r="S1138" s="50">
        <f t="shared" si="395"/>
        <v>0</v>
      </c>
      <c r="T1138" s="50">
        <f t="shared" si="396"/>
        <v>0</v>
      </c>
    </row>
    <row r="1139" spans="2:20" x14ac:dyDescent="0.25">
      <c r="B1139" s="83">
        <v>1100</v>
      </c>
      <c r="C1139" s="46" t="s">
        <v>23</v>
      </c>
      <c r="D1139" s="47" t="s">
        <v>647</v>
      </c>
      <c r="E1139" s="48" t="s">
        <v>465</v>
      </c>
      <c r="F1139" s="49" t="s">
        <v>668</v>
      </c>
      <c r="G1139" s="50"/>
      <c r="H1139" s="50"/>
      <c r="I1139" s="51"/>
      <c r="J1139" s="50"/>
      <c r="K1139" s="50"/>
      <c r="L1139" s="50"/>
      <c r="M1139" s="50">
        <f t="shared" si="405"/>
        <v>0</v>
      </c>
      <c r="N1139" s="50"/>
      <c r="O1139" s="50">
        <v>0</v>
      </c>
      <c r="P1139" s="41">
        <f t="shared" si="403"/>
        <v>0</v>
      </c>
      <c r="Q1139" s="50">
        <v>2850</v>
      </c>
      <c r="R1139" s="50">
        <f t="shared" si="394"/>
        <v>0</v>
      </c>
      <c r="S1139" s="50">
        <f t="shared" si="395"/>
        <v>0</v>
      </c>
      <c r="T1139" s="50">
        <f t="shared" si="396"/>
        <v>0</v>
      </c>
    </row>
    <row r="1140" spans="2:20" x14ac:dyDescent="0.25">
      <c r="B1140" s="83">
        <v>1101</v>
      </c>
      <c r="C1140" s="46" t="s">
        <v>23</v>
      </c>
      <c r="D1140" s="47" t="s">
        <v>647</v>
      </c>
      <c r="E1140" s="48" t="s">
        <v>465</v>
      </c>
      <c r="F1140" s="49" t="s">
        <v>669</v>
      </c>
      <c r="G1140" s="50"/>
      <c r="H1140" s="50"/>
      <c r="I1140" s="51"/>
      <c r="J1140" s="50"/>
      <c r="K1140" s="50"/>
      <c r="L1140" s="50"/>
      <c r="M1140" s="50">
        <f t="shared" si="405"/>
        <v>0</v>
      </c>
      <c r="N1140" s="50"/>
      <c r="O1140" s="50">
        <v>0</v>
      </c>
      <c r="P1140" s="41">
        <f t="shared" si="403"/>
        <v>0</v>
      </c>
      <c r="Q1140" s="50">
        <v>3000</v>
      </c>
      <c r="R1140" s="50">
        <f t="shared" si="394"/>
        <v>0</v>
      </c>
      <c r="S1140" s="50">
        <f t="shared" si="395"/>
        <v>0</v>
      </c>
      <c r="T1140" s="50">
        <f t="shared" si="396"/>
        <v>0</v>
      </c>
    </row>
    <row r="1141" spans="2:20" x14ac:dyDescent="0.25">
      <c r="B1141" s="83">
        <v>1102</v>
      </c>
      <c r="C1141" s="46" t="s">
        <v>23</v>
      </c>
      <c r="D1141" s="47" t="s">
        <v>647</v>
      </c>
      <c r="E1141" s="48" t="s">
        <v>465</v>
      </c>
      <c r="F1141" s="49" t="s">
        <v>670</v>
      </c>
      <c r="G1141" s="50"/>
      <c r="H1141" s="50"/>
      <c r="I1141" s="51"/>
      <c r="J1141" s="50"/>
      <c r="K1141" s="50"/>
      <c r="L1141" s="50"/>
      <c r="M1141" s="50">
        <f t="shared" si="405"/>
        <v>0</v>
      </c>
      <c r="N1141" s="50"/>
      <c r="O1141" s="50">
        <v>0</v>
      </c>
      <c r="P1141" s="41">
        <f t="shared" si="403"/>
        <v>0</v>
      </c>
      <c r="Q1141" s="50">
        <v>1700</v>
      </c>
      <c r="R1141" s="50">
        <f t="shared" si="394"/>
        <v>0</v>
      </c>
      <c r="S1141" s="50">
        <f t="shared" si="395"/>
        <v>0</v>
      </c>
      <c r="T1141" s="50">
        <f t="shared" si="396"/>
        <v>0</v>
      </c>
    </row>
    <row r="1142" spans="2:20" x14ac:dyDescent="0.25">
      <c r="B1142" s="83">
        <v>1103</v>
      </c>
      <c r="C1142" s="46" t="s">
        <v>23</v>
      </c>
      <c r="D1142" s="47" t="s">
        <v>647</v>
      </c>
      <c r="E1142" s="48" t="s">
        <v>465</v>
      </c>
      <c r="F1142" s="49" t="s">
        <v>671</v>
      </c>
      <c r="G1142" s="50"/>
      <c r="H1142" s="50"/>
      <c r="I1142" s="51"/>
      <c r="J1142" s="50"/>
      <c r="K1142" s="50"/>
      <c r="L1142" s="50"/>
      <c r="M1142" s="50">
        <f t="shared" si="405"/>
        <v>0</v>
      </c>
      <c r="N1142" s="50"/>
      <c r="O1142" s="50">
        <v>0</v>
      </c>
      <c r="P1142" s="41">
        <f t="shared" si="403"/>
        <v>0</v>
      </c>
      <c r="Q1142" s="50">
        <v>4500</v>
      </c>
      <c r="R1142" s="50">
        <f t="shared" si="394"/>
        <v>0</v>
      </c>
      <c r="S1142" s="50">
        <f>N1142*Q1142</f>
        <v>0</v>
      </c>
      <c r="T1142" s="50">
        <f t="shared" si="396"/>
        <v>0</v>
      </c>
    </row>
    <row r="1143" spans="2:20" x14ac:dyDescent="0.25">
      <c r="B1143" s="83">
        <v>1104</v>
      </c>
      <c r="C1143" s="46" t="s">
        <v>23</v>
      </c>
      <c r="D1143" s="47" t="s">
        <v>66</v>
      </c>
      <c r="E1143" s="48" t="s">
        <v>236</v>
      </c>
      <c r="F1143" s="49" t="s">
        <v>672</v>
      </c>
      <c r="G1143" s="50"/>
      <c r="H1143" s="50"/>
      <c r="I1143" s="51"/>
      <c r="J1143" s="50"/>
      <c r="K1143" s="50"/>
      <c r="L1143" s="50"/>
      <c r="M1143" s="50">
        <f t="shared" si="405"/>
        <v>0</v>
      </c>
      <c r="N1143" s="50"/>
      <c r="O1143" s="50">
        <v>0</v>
      </c>
      <c r="P1143" s="41">
        <f t="shared" si="403"/>
        <v>0</v>
      </c>
      <c r="Q1143" s="50">
        <v>70</v>
      </c>
      <c r="R1143" s="50">
        <f t="shared" si="394"/>
        <v>0</v>
      </c>
      <c r="S1143" s="50">
        <f t="shared" si="395"/>
        <v>0</v>
      </c>
      <c r="T1143" s="50">
        <f t="shared" si="396"/>
        <v>0</v>
      </c>
    </row>
    <row r="1144" spans="2:20" x14ac:dyDescent="0.25">
      <c r="B1144" s="83">
        <v>1105</v>
      </c>
      <c r="C1144" s="46" t="s">
        <v>23</v>
      </c>
      <c r="D1144" s="47" t="s">
        <v>66</v>
      </c>
      <c r="E1144" s="48" t="s">
        <v>236</v>
      </c>
      <c r="F1144" s="49" t="s">
        <v>673</v>
      </c>
      <c r="G1144" s="50"/>
      <c r="H1144" s="50"/>
      <c r="I1144" s="51"/>
      <c r="J1144" s="50"/>
      <c r="K1144" s="50"/>
      <c r="L1144" s="50"/>
      <c r="M1144" s="50">
        <f t="shared" si="405"/>
        <v>0</v>
      </c>
      <c r="N1144" s="50"/>
      <c r="O1144" s="50">
        <v>0</v>
      </c>
      <c r="P1144" s="41">
        <f t="shared" si="403"/>
        <v>0</v>
      </c>
      <c r="Q1144" s="50">
        <v>140</v>
      </c>
      <c r="R1144" s="50">
        <f t="shared" si="394"/>
        <v>0</v>
      </c>
      <c r="S1144" s="50">
        <f t="shared" si="395"/>
        <v>0</v>
      </c>
      <c r="T1144" s="50">
        <f t="shared" si="396"/>
        <v>0</v>
      </c>
    </row>
    <row r="1145" spans="2:20" x14ac:dyDescent="0.25">
      <c r="B1145" s="83">
        <v>1106</v>
      </c>
      <c r="C1145" s="46" t="s">
        <v>23</v>
      </c>
      <c r="D1145" s="47" t="s">
        <v>66</v>
      </c>
      <c r="E1145" s="48" t="s">
        <v>236</v>
      </c>
      <c r="F1145" s="49" t="s">
        <v>272</v>
      </c>
      <c r="G1145" s="50"/>
      <c r="H1145" s="50"/>
      <c r="I1145" s="51"/>
      <c r="J1145" s="50"/>
      <c r="K1145" s="50"/>
      <c r="L1145" s="50"/>
      <c r="M1145" s="50">
        <f t="shared" si="405"/>
        <v>0</v>
      </c>
      <c r="N1145" s="50"/>
      <c r="O1145" s="50">
        <v>0</v>
      </c>
      <c r="P1145" s="41">
        <f t="shared" si="403"/>
        <v>0</v>
      </c>
      <c r="Q1145" s="50">
        <v>200</v>
      </c>
      <c r="R1145" s="50">
        <f t="shared" si="394"/>
        <v>0</v>
      </c>
      <c r="S1145" s="50">
        <f t="shared" si="395"/>
        <v>0</v>
      </c>
      <c r="T1145" s="50">
        <f t="shared" si="396"/>
        <v>0</v>
      </c>
    </row>
    <row r="1146" spans="2:20" x14ac:dyDescent="0.25">
      <c r="B1146" s="83">
        <v>1107</v>
      </c>
      <c r="C1146" s="46" t="s">
        <v>23</v>
      </c>
      <c r="D1146" s="47" t="s">
        <v>186</v>
      </c>
      <c r="E1146" s="48" t="s">
        <v>416</v>
      </c>
      <c r="F1146" s="49" t="s">
        <v>674</v>
      </c>
      <c r="G1146" s="50"/>
      <c r="H1146" s="50"/>
      <c r="I1146" s="51"/>
      <c r="J1146" s="50"/>
      <c r="K1146" s="50"/>
      <c r="L1146" s="50"/>
      <c r="M1146" s="50">
        <f t="shared" si="405"/>
        <v>0</v>
      </c>
      <c r="N1146" s="50"/>
      <c r="O1146" s="50">
        <v>0</v>
      </c>
      <c r="P1146" s="41">
        <f t="shared" si="403"/>
        <v>0</v>
      </c>
      <c r="Q1146" s="50">
        <v>100</v>
      </c>
      <c r="R1146" s="50">
        <f t="shared" si="394"/>
        <v>0</v>
      </c>
      <c r="S1146" s="50">
        <f t="shared" si="395"/>
        <v>0</v>
      </c>
      <c r="T1146" s="50">
        <f t="shared" si="396"/>
        <v>0</v>
      </c>
    </row>
    <row r="1147" spans="2:20" x14ac:dyDescent="0.25">
      <c r="B1147" s="83">
        <v>1108</v>
      </c>
      <c r="C1147" s="46" t="s">
        <v>23</v>
      </c>
      <c r="D1147" s="47" t="s">
        <v>557</v>
      </c>
      <c r="E1147" s="48" t="s">
        <v>236</v>
      </c>
      <c r="F1147" s="49" t="s">
        <v>673</v>
      </c>
      <c r="G1147" s="50"/>
      <c r="H1147" s="50"/>
      <c r="I1147" s="51"/>
      <c r="J1147" s="50"/>
      <c r="K1147" s="50"/>
      <c r="L1147" s="50"/>
      <c r="M1147" s="50">
        <f t="shared" si="405"/>
        <v>0</v>
      </c>
      <c r="N1147" s="50"/>
      <c r="O1147" s="50">
        <v>0</v>
      </c>
      <c r="P1147" s="41">
        <f t="shared" si="403"/>
        <v>0</v>
      </c>
      <c r="Q1147" s="50">
        <v>70</v>
      </c>
      <c r="R1147" s="50">
        <f t="shared" si="394"/>
        <v>0</v>
      </c>
      <c r="S1147" s="50">
        <f t="shared" si="395"/>
        <v>0</v>
      </c>
      <c r="T1147" s="50">
        <f t="shared" si="396"/>
        <v>0</v>
      </c>
    </row>
    <row r="1148" spans="2:20" x14ac:dyDescent="0.25">
      <c r="B1148" s="83">
        <v>1109</v>
      </c>
      <c r="C1148" s="46" t="s">
        <v>23</v>
      </c>
      <c r="D1148" s="47" t="s">
        <v>557</v>
      </c>
      <c r="E1148" s="48" t="s">
        <v>236</v>
      </c>
      <c r="F1148" s="49" t="s">
        <v>672</v>
      </c>
      <c r="G1148" s="50"/>
      <c r="H1148" s="50"/>
      <c r="I1148" s="51"/>
      <c r="J1148" s="50"/>
      <c r="K1148" s="50"/>
      <c r="L1148" s="50"/>
      <c r="M1148" s="50">
        <f t="shared" si="405"/>
        <v>0</v>
      </c>
      <c r="N1148" s="50"/>
      <c r="O1148" s="50">
        <v>0</v>
      </c>
      <c r="P1148" s="41">
        <f t="shared" si="403"/>
        <v>0</v>
      </c>
      <c r="Q1148" s="50">
        <v>140</v>
      </c>
      <c r="R1148" s="50">
        <f t="shared" si="394"/>
        <v>0</v>
      </c>
      <c r="S1148" s="50">
        <f t="shared" si="395"/>
        <v>0</v>
      </c>
      <c r="T1148" s="50">
        <f t="shared" si="396"/>
        <v>0</v>
      </c>
    </row>
    <row r="1149" spans="2:20" x14ac:dyDescent="0.25">
      <c r="B1149" s="83">
        <v>1110</v>
      </c>
      <c r="C1149" s="46" t="s">
        <v>23</v>
      </c>
      <c r="D1149" s="47" t="s">
        <v>557</v>
      </c>
      <c r="E1149" s="48" t="s">
        <v>517</v>
      </c>
      <c r="F1149" s="49" t="s">
        <v>521</v>
      </c>
      <c r="G1149" s="50"/>
      <c r="H1149" s="50"/>
      <c r="I1149" s="51"/>
      <c r="J1149" s="50"/>
      <c r="K1149" s="50"/>
      <c r="L1149" s="50"/>
      <c r="M1149" s="50">
        <f t="shared" si="405"/>
        <v>0</v>
      </c>
      <c r="N1149" s="50"/>
      <c r="O1149" s="50">
        <v>0</v>
      </c>
      <c r="P1149" s="41">
        <f t="shared" si="403"/>
        <v>0</v>
      </c>
      <c r="Q1149" s="50">
        <v>665</v>
      </c>
      <c r="R1149" s="50">
        <f t="shared" si="394"/>
        <v>0</v>
      </c>
      <c r="S1149" s="50">
        <f t="shared" si="395"/>
        <v>0</v>
      </c>
      <c r="T1149" s="50">
        <f t="shared" si="396"/>
        <v>0</v>
      </c>
    </row>
    <row r="1150" spans="2:20" x14ac:dyDescent="0.25">
      <c r="B1150" s="83">
        <v>1111</v>
      </c>
      <c r="C1150" s="46" t="s">
        <v>23</v>
      </c>
      <c r="D1150" s="47" t="s">
        <v>557</v>
      </c>
      <c r="E1150" s="48" t="s">
        <v>517</v>
      </c>
      <c r="F1150" s="49" t="s">
        <v>523</v>
      </c>
      <c r="G1150" s="50"/>
      <c r="H1150" s="50"/>
      <c r="I1150" s="51"/>
      <c r="J1150" s="50"/>
      <c r="K1150" s="50"/>
      <c r="L1150" s="50"/>
      <c r="M1150" s="50">
        <f t="shared" si="405"/>
        <v>0</v>
      </c>
      <c r="N1150" s="50"/>
      <c r="O1150" s="50">
        <v>0</v>
      </c>
      <c r="P1150" s="41">
        <f t="shared" si="403"/>
        <v>0</v>
      </c>
      <c r="Q1150" s="50">
        <v>482</v>
      </c>
      <c r="R1150" s="50">
        <f t="shared" si="394"/>
        <v>0</v>
      </c>
      <c r="S1150" s="50">
        <f t="shared" si="395"/>
        <v>0</v>
      </c>
      <c r="T1150" s="50">
        <f t="shared" si="396"/>
        <v>0</v>
      </c>
    </row>
    <row r="1151" spans="2:20" x14ac:dyDescent="0.25">
      <c r="B1151" s="83">
        <v>1112</v>
      </c>
      <c r="C1151" s="46" t="s">
        <v>23</v>
      </c>
      <c r="D1151" s="47" t="s">
        <v>557</v>
      </c>
      <c r="E1151" s="48" t="s">
        <v>517</v>
      </c>
      <c r="F1151" s="49" t="s">
        <v>518</v>
      </c>
      <c r="G1151" s="50"/>
      <c r="H1151" s="50"/>
      <c r="I1151" s="51"/>
      <c r="J1151" s="50"/>
      <c r="K1151" s="50"/>
      <c r="L1151" s="50"/>
      <c r="M1151" s="50">
        <f t="shared" si="405"/>
        <v>0</v>
      </c>
      <c r="N1151" s="50"/>
      <c r="O1151" s="50">
        <v>0</v>
      </c>
      <c r="P1151" s="41">
        <f t="shared" si="403"/>
        <v>0</v>
      </c>
      <c r="Q1151" s="50">
        <v>765</v>
      </c>
      <c r="R1151" s="50">
        <f t="shared" si="394"/>
        <v>0</v>
      </c>
      <c r="S1151" s="50">
        <f t="shared" si="395"/>
        <v>0</v>
      </c>
      <c r="T1151" s="50">
        <f t="shared" si="396"/>
        <v>0</v>
      </c>
    </row>
    <row r="1152" spans="2:20" x14ac:dyDescent="0.25">
      <c r="B1152" s="83">
        <v>1113</v>
      </c>
      <c r="C1152" s="46" t="s">
        <v>23</v>
      </c>
      <c r="D1152" s="47" t="s">
        <v>675</v>
      </c>
      <c r="E1152" s="48" t="s">
        <v>101</v>
      </c>
      <c r="F1152" s="49" t="s">
        <v>106</v>
      </c>
      <c r="G1152" s="50"/>
      <c r="H1152" s="50"/>
      <c r="I1152" s="51"/>
      <c r="J1152" s="50"/>
      <c r="K1152" s="50"/>
      <c r="L1152" s="50"/>
      <c r="M1152" s="50">
        <f t="shared" si="405"/>
        <v>0</v>
      </c>
      <c r="N1152" s="50"/>
      <c r="O1152" s="50">
        <v>0</v>
      </c>
      <c r="P1152" s="41">
        <f t="shared" si="403"/>
        <v>0</v>
      </c>
      <c r="Q1152" s="50">
        <v>120</v>
      </c>
      <c r="R1152" s="50">
        <f t="shared" si="394"/>
        <v>0</v>
      </c>
      <c r="S1152" s="50">
        <f t="shared" si="395"/>
        <v>0</v>
      </c>
      <c r="T1152" s="50">
        <f t="shared" si="396"/>
        <v>0</v>
      </c>
    </row>
    <row r="1153" spans="2:20" x14ac:dyDescent="0.25">
      <c r="B1153" s="83">
        <v>1114</v>
      </c>
      <c r="C1153" s="46" t="s">
        <v>23</v>
      </c>
      <c r="D1153" s="47" t="s">
        <v>519</v>
      </c>
      <c r="E1153" s="48" t="s">
        <v>527</v>
      </c>
      <c r="F1153" s="49" t="s">
        <v>676</v>
      </c>
      <c r="G1153" s="50"/>
      <c r="H1153" s="50"/>
      <c r="I1153" s="51"/>
      <c r="J1153" s="50"/>
      <c r="K1153" s="50"/>
      <c r="L1153" s="50"/>
      <c r="M1153" s="50">
        <f t="shared" si="405"/>
        <v>0</v>
      </c>
      <c r="N1153" s="50"/>
      <c r="O1153" s="50">
        <v>0</v>
      </c>
      <c r="P1153" s="41">
        <f t="shared" si="403"/>
        <v>0</v>
      </c>
      <c r="Q1153" s="50">
        <v>1012</v>
      </c>
      <c r="R1153" s="50">
        <f t="shared" ref="R1153:R1206" si="406">M1153*Q1153</f>
        <v>0</v>
      </c>
      <c r="S1153" s="50">
        <f t="shared" ref="S1153:S1216" si="407">N1153*Q1153</f>
        <v>0</v>
      </c>
      <c r="T1153" s="50">
        <f t="shared" ref="T1153:T1207" si="408">O1153*Q1153</f>
        <v>0</v>
      </c>
    </row>
    <row r="1154" spans="2:20" x14ac:dyDescent="0.25">
      <c r="B1154" s="83">
        <v>1115</v>
      </c>
      <c r="C1154" s="46" t="s">
        <v>23</v>
      </c>
      <c r="D1154" s="47" t="s">
        <v>519</v>
      </c>
      <c r="E1154" s="48" t="s">
        <v>527</v>
      </c>
      <c r="F1154" s="49" t="s">
        <v>677</v>
      </c>
      <c r="G1154" s="50"/>
      <c r="H1154" s="50"/>
      <c r="I1154" s="51"/>
      <c r="J1154" s="50"/>
      <c r="K1154" s="50"/>
      <c r="L1154" s="50"/>
      <c r="M1154" s="50">
        <f t="shared" si="405"/>
        <v>0</v>
      </c>
      <c r="N1154" s="50"/>
      <c r="O1154" s="50">
        <v>0</v>
      </c>
      <c r="P1154" s="41">
        <f t="shared" si="403"/>
        <v>0</v>
      </c>
      <c r="Q1154" s="50">
        <v>1012</v>
      </c>
      <c r="R1154" s="50">
        <f t="shared" si="406"/>
        <v>0</v>
      </c>
      <c r="S1154" s="50">
        <f t="shared" si="407"/>
        <v>0</v>
      </c>
      <c r="T1154" s="50">
        <f t="shared" si="408"/>
        <v>0</v>
      </c>
    </row>
    <row r="1155" spans="2:20" x14ac:dyDescent="0.25">
      <c r="B1155" s="83">
        <v>1116</v>
      </c>
      <c r="C1155" s="46" t="s">
        <v>23</v>
      </c>
      <c r="D1155" s="47" t="s">
        <v>519</v>
      </c>
      <c r="E1155" s="48" t="s">
        <v>236</v>
      </c>
      <c r="F1155" s="49" t="s">
        <v>254</v>
      </c>
      <c r="G1155" s="50"/>
      <c r="H1155" s="50"/>
      <c r="I1155" s="51"/>
      <c r="J1155" s="50"/>
      <c r="K1155" s="50"/>
      <c r="L1155" s="50"/>
      <c r="M1155" s="50">
        <f t="shared" si="405"/>
        <v>0</v>
      </c>
      <c r="N1155" s="50"/>
      <c r="O1155" s="50">
        <v>0</v>
      </c>
      <c r="P1155" s="41">
        <f t="shared" si="403"/>
        <v>0</v>
      </c>
      <c r="Q1155" s="50">
        <v>125</v>
      </c>
      <c r="R1155" s="50">
        <f t="shared" si="406"/>
        <v>0</v>
      </c>
      <c r="S1155" s="50">
        <f t="shared" si="407"/>
        <v>0</v>
      </c>
      <c r="T1155" s="50">
        <f t="shared" si="408"/>
        <v>0</v>
      </c>
    </row>
    <row r="1156" spans="2:20" x14ac:dyDescent="0.25">
      <c r="B1156" s="83">
        <v>1117</v>
      </c>
      <c r="C1156" s="46" t="s">
        <v>23</v>
      </c>
      <c r="D1156" s="47" t="s">
        <v>244</v>
      </c>
      <c r="E1156" s="48" t="s">
        <v>236</v>
      </c>
      <c r="F1156" s="49" t="s">
        <v>673</v>
      </c>
      <c r="G1156" s="50"/>
      <c r="H1156" s="50"/>
      <c r="I1156" s="51"/>
      <c r="J1156" s="50"/>
      <c r="K1156" s="50"/>
      <c r="L1156" s="50"/>
      <c r="M1156" s="50">
        <f t="shared" si="405"/>
        <v>0</v>
      </c>
      <c r="N1156" s="50"/>
      <c r="O1156" s="50">
        <v>0</v>
      </c>
      <c r="P1156" s="41">
        <f t="shared" si="403"/>
        <v>0</v>
      </c>
      <c r="Q1156" s="50">
        <v>145</v>
      </c>
      <c r="R1156" s="50">
        <f t="shared" si="406"/>
        <v>0</v>
      </c>
      <c r="S1156" s="50">
        <f t="shared" si="407"/>
        <v>0</v>
      </c>
      <c r="T1156" s="50">
        <f t="shared" si="408"/>
        <v>0</v>
      </c>
    </row>
    <row r="1157" spans="2:20" x14ac:dyDescent="0.25">
      <c r="B1157" s="83">
        <v>1118</v>
      </c>
      <c r="C1157" s="84" t="s">
        <v>23</v>
      </c>
      <c r="D1157" s="85" t="s">
        <v>244</v>
      </c>
      <c r="E1157" s="81" t="s">
        <v>517</v>
      </c>
      <c r="F1157" s="82" t="s">
        <v>755</v>
      </c>
      <c r="G1157" s="91"/>
      <c r="H1157" s="91"/>
      <c r="I1157" s="94"/>
      <c r="J1157" s="91"/>
      <c r="K1157" s="91">
        <v>2925</v>
      </c>
      <c r="L1157" s="91"/>
      <c r="M1157" s="88">
        <f t="shared" si="405"/>
        <v>2925</v>
      </c>
      <c r="N1157" s="91"/>
      <c r="O1157" s="91">
        <v>0</v>
      </c>
      <c r="P1157" s="41">
        <f t="shared" si="403"/>
        <v>2925</v>
      </c>
      <c r="Q1157" s="91">
        <v>585</v>
      </c>
      <c r="R1157" s="91">
        <f t="shared" si="406"/>
        <v>1711125</v>
      </c>
      <c r="S1157" s="91">
        <f t="shared" si="407"/>
        <v>0</v>
      </c>
      <c r="T1157" s="91">
        <f t="shared" si="408"/>
        <v>0</v>
      </c>
    </row>
    <row r="1158" spans="2:20" x14ac:dyDescent="0.25">
      <c r="B1158" s="83">
        <v>1119</v>
      </c>
      <c r="C1158" s="46" t="s">
        <v>23</v>
      </c>
      <c r="D1158" s="47" t="s">
        <v>244</v>
      </c>
      <c r="E1158" s="48" t="s">
        <v>517</v>
      </c>
      <c r="F1158" s="49" t="s">
        <v>518</v>
      </c>
      <c r="G1158" s="50"/>
      <c r="H1158" s="50"/>
      <c r="I1158" s="51"/>
      <c r="J1158" s="50"/>
      <c r="K1158" s="50"/>
      <c r="L1158" s="50"/>
      <c r="M1158" s="50">
        <f t="shared" si="405"/>
        <v>0</v>
      </c>
      <c r="N1158" s="50"/>
      <c r="O1158" s="50">
        <v>0</v>
      </c>
      <c r="P1158" s="41">
        <f t="shared" si="403"/>
        <v>0</v>
      </c>
      <c r="Q1158" s="50">
        <v>710</v>
      </c>
      <c r="R1158" s="50">
        <f t="shared" si="406"/>
        <v>0</v>
      </c>
      <c r="S1158" s="50">
        <f t="shared" si="407"/>
        <v>0</v>
      </c>
      <c r="T1158" s="50">
        <f t="shared" si="408"/>
        <v>0</v>
      </c>
    </row>
    <row r="1159" spans="2:20" x14ac:dyDescent="0.25">
      <c r="B1159" s="83">
        <v>1120</v>
      </c>
      <c r="C1159" s="46" t="s">
        <v>23</v>
      </c>
      <c r="D1159" s="47" t="s">
        <v>244</v>
      </c>
      <c r="E1159" s="48" t="s">
        <v>517</v>
      </c>
      <c r="F1159" s="49" t="s">
        <v>678</v>
      </c>
      <c r="G1159" s="50"/>
      <c r="H1159" s="50"/>
      <c r="I1159" s="51"/>
      <c r="J1159" s="50"/>
      <c r="K1159" s="50"/>
      <c r="L1159" s="50"/>
      <c r="M1159" s="50">
        <f t="shared" si="405"/>
        <v>0</v>
      </c>
      <c r="N1159" s="50"/>
      <c r="O1159" s="50">
        <v>0</v>
      </c>
      <c r="P1159" s="41">
        <f t="shared" si="403"/>
        <v>0</v>
      </c>
      <c r="Q1159" s="50">
        <v>88</v>
      </c>
      <c r="R1159" s="50">
        <f t="shared" si="406"/>
        <v>0</v>
      </c>
      <c r="S1159" s="50">
        <f t="shared" si="407"/>
        <v>0</v>
      </c>
      <c r="T1159" s="50">
        <f t="shared" si="408"/>
        <v>0</v>
      </c>
    </row>
    <row r="1160" spans="2:20" x14ac:dyDescent="0.25">
      <c r="B1160" s="83">
        <v>1121</v>
      </c>
      <c r="C1160" s="46" t="s">
        <v>23</v>
      </c>
      <c r="D1160" s="47" t="s">
        <v>138</v>
      </c>
      <c r="E1160" s="48" t="s">
        <v>236</v>
      </c>
      <c r="F1160" s="49" t="s">
        <v>672</v>
      </c>
      <c r="G1160" s="50"/>
      <c r="H1160" s="50"/>
      <c r="I1160" s="51"/>
      <c r="J1160" s="50"/>
      <c r="K1160" s="50"/>
      <c r="L1160" s="50"/>
      <c r="M1160" s="50">
        <f t="shared" si="405"/>
        <v>0</v>
      </c>
      <c r="N1160" s="50"/>
      <c r="O1160" s="50">
        <v>0</v>
      </c>
      <c r="P1160" s="41">
        <f t="shared" si="403"/>
        <v>0</v>
      </c>
      <c r="Q1160" s="50">
        <v>70</v>
      </c>
      <c r="R1160" s="50">
        <f t="shared" si="406"/>
        <v>0</v>
      </c>
      <c r="S1160" s="50">
        <f t="shared" si="407"/>
        <v>0</v>
      </c>
      <c r="T1160" s="50">
        <f t="shared" si="408"/>
        <v>0</v>
      </c>
    </row>
    <row r="1161" spans="2:20" x14ac:dyDescent="0.25">
      <c r="B1161" s="83">
        <v>1122</v>
      </c>
      <c r="C1161" s="46" t="s">
        <v>23</v>
      </c>
      <c r="D1161" s="47" t="s">
        <v>232</v>
      </c>
      <c r="E1161" s="48"/>
      <c r="F1161" s="49" t="s">
        <v>679</v>
      </c>
      <c r="G1161" s="50"/>
      <c r="H1161" s="50"/>
      <c r="I1161" s="51"/>
      <c r="J1161" s="50"/>
      <c r="K1161" s="50"/>
      <c r="L1161" s="50"/>
      <c r="M1161" s="50">
        <f t="shared" si="405"/>
        <v>0</v>
      </c>
      <c r="N1161" s="50"/>
      <c r="O1161" s="50">
        <v>0</v>
      </c>
      <c r="P1161" s="41">
        <f t="shared" si="403"/>
        <v>0</v>
      </c>
      <c r="Q1161" s="50">
        <v>180</v>
      </c>
      <c r="R1161" s="50">
        <f t="shared" si="406"/>
        <v>0</v>
      </c>
      <c r="S1161" s="50">
        <f t="shared" si="407"/>
        <v>0</v>
      </c>
      <c r="T1161" s="50">
        <f t="shared" si="408"/>
        <v>0</v>
      </c>
    </row>
    <row r="1162" spans="2:20" x14ac:dyDescent="0.25">
      <c r="B1162" s="83">
        <v>1123</v>
      </c>
      <c r="C1162" s="46" t="s">
        <v>23</v>
      </c>
      <c r="D1162" s="47" t="s">
        <v>654</v>
      </c>
      <c r="E1162" s="48" t="s">
        <v>236</v>
      </c>
      <c r="F1162" s="49" t="s">
        <v>254</v>
      </c>
      <c r="G1162" s="50"/>
      <c r="H1162" s="50"/>
      <c r="I1162" s="51"/>
      <c r="J1162" s="50"/>
      <c r="K1162" s="50"/>
      <c r="L1162" s="50"/>
      <c r="M1162" s="50">
        <f t="shared" si="405"/>
        <v>0</v>
      </c>
      <c r="N1162" s="50"/>
      <c r="O1162" s="50">
        <v>0</v>
      </c>
      <c r="P1162" s="41">
        <f t="shared" si="403"/>
        <v>0</v>
      </c>
      <c r="Q1162" s="50">
        <v>125</v>
      </c>
      <c r="R1162" s="50">
        <f t="shared" si="406"/>
        <v>0</v>
      </c>
      <c r="S1162" s="50">
        <f t="shared" si="407"/>
        <v>0</v>
      </c>
      <c r="T1162" s="50">
        <f t="shared" si="408"/>
        <v>0</v>
      </c>
    </row>
    <row r="1163" spans="2:20" x14ac:dyDescent="0.25">
      <c r="B1163" s="83">
        <v>1124</v>
      </c>
      <c r="C1163" s="46" t="s">
        <v>23</v>
      </c>
      <c r="D1163" s="47" t="s">
        <v>680</v>
      </c>
      <c r="E1163" s="48" t="s">
        <v>236</v>
      </c>
      <c r="F1163" s="49" t="s">
        <v>673</v>
      </c>
      <c r="G1163" s="50"/>
      <c r="H1163" s="50"/>
      <c r="I1163" s="51"/>
      <c r="J1163" s="50"/>
      <c r="K1163" s="50"/>
      <c r="L1163" s="50"/>
      <c r="M1163" s="50">
        <f t="shared" si="405"/>
        <v>0</v>
      </c>
      <c r="N1163" s="50"/>
      <c r="O1163" s="50">
        <v>0</v>
      </c>
      <c r="P1163" s="41">
        <f t="shared" si="403"/>
        <v>0</v>
      </c>
      <c r="Q1163" s="50">
        <v>140</v>
      </c>
      <c r="R1163" s="50">
        <f t="shared" si="406"/>
        <v>0</v>
      </c>
      <c r="S1163" s="50">
        <f t="shared" si="407"/>
        <v>0</v>
      </c>
      <c r="T1163" s="50">
        <f t="shared" si="408"/>
        <v>0</v>
      </c>
    </row>
    <row r="1164" spans="2:20" x14ac:dyDescent="0.25">
      <c r="B1164" s="83">
        <v>1125</v>
      </c>
      <c r="C1164" s="46" t="s">
        <v>23</v>
      </c>
      <c r="D1164" s="47" t="s">
        <v>253</v>
      </c>
      <c r="E1164" s="48" t="s">
        <v>527</v>
      </c>
      <c r="F1164" s="49" t="s">
        <v>559</v>
      </c>
      <c r="G1164" s="50"/>
      <c r="H1164" s="50"/>
      <c r="I1164" s="51"/>
      <c r="J1164" s="50"/>
      <c r="K1164" s="50"/>
      <c r="L1164" s="50">
        <v>12250</v>
      </c>
      <c r="M1164" s="50">
        <f t="shared" si="405"/>
        <v>12250</v>
      </c>
      <c r="N1164" s="50"/>
      <c r="O1164" s="50">
        <v>0</v>
      </c>
      <c r="P1164" s="41">
        <f t="shared" si="403"/>
        <v>12250</v>
      </c>
      <c r="Q1164" s="50">
        <v>490</v>
      </c>
      <c r="R1164" s="50">
        <f t="shared" si="406"/>
        <v>6002500</v>
      </c>
      <c r="S1164" s="50">
        <f t="shared" si="407"/>
        <v>0</v>
      </c>
      <c r="T1164" s="50">
        <f t="shared" si="408"/>
        <v>0</v>
      </c>
    </row>
    <row r="1165" spans="2:20" x14ac:dyDescent="0.25">
      <c r="B1165" s="83">
        <v>1126</v>
      </c>
      <c r="C1165" s="46" t="s">
        <v>23</v>
      </c>
      <c r="D1165" s="47" t="s">
        <v>56</v>
      </c>
      <c r="E1165" s="48" t="s">
        <v>567</v>
      </c>
      <c r="F1165" s="49" t="s">
        <v>568</v>
      </c>
      <c r="G1165" s="50"/>
      <c r="H1165" s="50"/>
      <c r="I1165" s="51"/>
      <c r="J1165" s="50"/>
      <c r="K1165" s="50"/>
      <c r="L1165" s="50"/>
      <c r="M1165" s="50">
        <f t="shared" si="405"/>
        <v>0</v>
      </c>
      <c r="N1165" s="50"/>
      <c r="O1165" s="50">
        <v>0</v>
      </c>
      <c r="P1165" s="41">
        <f t="shared" si="403"/>
        <v>0</v>
      </c>
      <c r="Q1165" s="50">
        <v>18</v>
      </c>
      <c r="R1165" s="50">
        <f t="shared" si="406"/>
        <v>0</v>
      </c>
      <c r="S1165" s="50">
        <f t="shared" si="407"/>
        <v>0</v>
      </c>
      <c r="T1165" s="50">
        <f t="shared" si="408"/>
        <v>0</v>
      </c>
    </row>
    <row r="1166" spans="2:20" hidden="1" x14ac:dyDescent="0.25">
      <c r="B1166" s="83">
        <v>1127</v>
      </c>
      <c r="C1166" s="46" t="s">
        <v>7</v>
      </c>
      <c r="D1166" s="106" t="s">
        <v>14</v>
      </c>
      <c r="E1166" s="48" t="s">
        <v>101</v>
      </c>
      <c r="F1166" s="107" t="s">
        <v>144</v>
      </c>
      <c r="G1166" s="50"/>
      <c r="H1166" s="50"/>
      <c r="I1166" s="51"/>
      <c r="J1166" s="50"/>
      <c r="K1166" s="50"/>
      <c r="L1166" s="50"/>
      <c r="M1166" s="50">
        <f t="shared" si="405"/>
        <v>0</v>
      </c>
      <c r="N1166" s="50"/>
      <c r="O1166" s="50">
        <v>6900</v>
      </c>
      <c r="Q1166" s="50">
        <v>1380</v>
      </c>
      <c r="R1166" s="50">
        <f t="shared" si="406"/>
        <v>0</v>
      </c>
      <c r="S1166" s="50">
        <f t="shared" si="407"/>
        <v>0</v>
      </c>
      <c r="T1166" s="50">
        <f t="shared" si="408"/>
        <v>9522000</v>
      </c>
    </row>
    <row r="1167" spans="2:20" hidden="1" x14ac:dyDescent="0.25">
      <c r="B1167" s="83">
        <v>1128</v>
      </c>
      <c r="C1167" s="46" t="s">
        <v>7</v>
      </c>
      <c r="D1167" s="106" t="s">
        <v>14</v>
      </c>
      <c r="E1167" s="48" t="s">
        <v>79</v>
      </c>
      <c r="F1167" s="107" t="s">
        <v>684</v>
      </c>
      <c r="G1167" s="50"/>
      <c r="H1167" s="50"/>
      <c r="I1167" s="51"/>
      <c r="J1167" s="50"/>
      <c r="K1167" s="50"/>
      <c r="L1167" s="50"/>
      <c r="M1167" s="50">
        <f t="shared" si="405"/>
        <v>0</v>
      </c>
      <c r="N1167" s="50"/>
      <c r="O1167" s="50">
        <v>0</v>
      </c>
      <c r="Q1167" s="50">
        <v>246</v>
      </c>
      <c r="R1167" s="50">
        <f t="shared" si="406"/>
        <v>0</v>
      </c>
      <c r="S1167" s="50">
        <f t="shared" si="407"/>
        <v>0</v>
      </c>
      <c r="T1167" s="50">
        <f t="shared" si="408"/>
        <v>0</v>
      </c>
    </row>
    <row r="1168" spans="2:20" hidden="1" x14ac:dyDescent="0.25">
      <c r="B1168" s="83">
        <v>1129</v>
      </c>
      <c r="C1168" s="46" t="s">
        <v>7</v>
      </c>
      <c r="D1168" s="106" t="s">
        <v>14</v>
      </c>
      <c r="E1168" s="48" t="s">
        <v>117</v>
      </c>
      <c r="F1168" s="107" t="s">
        <v>122</v>
      </c>
      <c r="G1168" s="50"/>
      <c r="H1168" s="50"/>
      <c r="I1168" s="51"/>
      <c r="J1168" s="50"/>
      <c r="K1168" s="50"/>
      <c r="L1168" s="50"/>
      <c r="M1168" s="50">
        <f t="shared" si="405"/>
        <v>0</v>
      </c>
      <c r="N1168" s="50"/>
      <c r="O1168" s="50">
        <v>0</v>
      </c>
      <c r="Q1168" s="50">
        <v>116</v>
      </c>
      <c r="R1168" s="50">
        <f t="shared" si="406"/>
        <v>0</v>
      </c>
      <c r="S1168" s="50">
        <f t="shared" si="407"/>
        <v>0</v>
      </c>
      <c r="T1168" s="50">
        <f t="shared" si="408"/>
        <v>0</v>
      </c>
    </row>
    <row r="1169" spans="2:20" hidden="1" x14ac:dyDescent="0.25">
      <c r="B1169" s="83">
        <v>1130</v>
      </c>
      <c r="C1169" s="46" t="s">
        <v>7</v>
      </c>
      <c r="D1169" s="106" t="s">
        <v>14</v>
      </c>
      <c r="E1169" s="48" t="s">
        <v>236</v>
      </c>
      <c r="F1169" s="107" t="s">
        <v>238</v>
      </c>
      <c r="G1169" s="50"/>
      <c r="H1169" s="50"/>
      <c r="I1169" s="51"/>
      <c r="J1169" s="50"/>
      <c r="K1169" s="50"/>
      <c r="L1169" s="50"/>
      <c r="M1169" s="50">
        <f t="shared" si="405"/>
        <v>0</v>
      </c>
      <c r="N1169" s="50"/>
      <c r="O1169" s="50">
        <v>0</v>
      </c>
      <c r="Q1169" s="50">
        <v>116</v>
      </c>
      <c r="R1169" s="50">
        <f t="shared" si="406"/>
        <v>0</v>
      </c>
      <c r="S1169" s="50">
        <f t="shared" si="407"/>
        <v>0</v>
      </c>
      <c r="T1169" s="50">
        <f t="shared" si="408"/>
        <v>0</v>
      </c>
    </row>
    <row r="1170" spans="2:20" hidden="1" x14ac:dyDescent="0.25">
      <c r="B1170" s="83">
        <v>1131</v>
      </c>
      <c r="C1170" s="46" t="s">
        <v>7</v>
      </c>
      <c r="D1170" s="106" t="s">
        <v>14</v>
      </c>
      <c r="E1170" s="48" t="s">
        <v>236</v>
      </c>
      <c r="F1170" s="107" t="s">
        <v>254</v>
      </c>
      <c r="G1170" s="50"/>
      <c r="H1170" s="50"/>
      <c r="I1170" s="51"/>
      <c r="J1170" s="50"/>
      <c r="K1170" s="50"/>
      <c r="L1170" s="50"/>
      <c r="M1170" s="50">
        <f t="shared" si="405"/>
        <v>0</v>
      </c>
      <c r="N1170" s="50"/>
      <c r="O1170" s="50">
        <v>0</v>
      </c>
      <c r="Q1170" s="50">
        <v>123</v>
      </c>
      <c r="R1170" s="50">
        <f t="shared" si="406"/>
        <v>0</v>
      </c>
      <c r="S1170" s="50">
        <f t="shared" si="407"/>
        <v>0</v>
      </c>
      <c r="T1170" s="50">
        <f t="shared" si="408"/>
        <v>0</v>
      </c>
    </row>
    <row r="1171" spans="2:20" hidden="1" x14ac:dyDescent="0.25">
      <c r="B1171" s="83">
        <v>1132</v>
      </c>
      <c r="C1171" s="46" t="s">
        <v>7</v>
      </c>
      <c r="D1171" s="47" t="s">
        <v>43</v>
      </c>
      <c r="E1171" s="48" t="s">
        <v>145</v>
      </c>
      <c r="F1171" s="107" t="s">
        <v>685</v>
      </c>
      <c r="G1171" s="50"/>
      <c r="H1171" s="50"/>
      <c r="I1171" s="51"/>
      <c r="J1171" s="50"/>
      <c r="K1171" s="50"/>
      <c r="L1171" s="50"/>
      <c r="M1171" s="50">
        <f t="shared" si="405"/>
        <v>0</v>
      </c>
      <c r="N1171" s="50"/>
      <c r="O1171" s="50">
        <v>0</v>
      </c>
      <c r="Q1171" s="50">
        <v>590</v>
      </c>
      <c r="R1171" s="50">
        <f t="shared" si="406"/>
        <v>0</v>
      </c>
      <c r="S1171" s="50">
        <f t="shared" si="407"/>
        <v>0</v>
      </c>
      <c r="T1171" s="50">
        <f t="shared" si="408"/>
        <v>0</v>
      </c>
    </row>
    <row r="1172" spans="2:20" hidden="1" x14ac:dyDescent="0.25">
      <c r="B1172" s="83">
        <v>1133</v>
      </c>
      <c r="C1172" s="46" t="s">
        <v>7</v>
      </c>
      <c r="D1172" s="47" t="s">
        <v>43</v>
      </c>
      <c r="E1172" s="48" t="s">
        <v>601</v>
      </c>
      <c r="F1172" s="107" t="s">
        <v>686</v>
      </c>
      <c r="G1172" s="50"/>
      <c r="H1172" s="50"/>
      <c r="I1172" s="51"/>
      <c r="J1172" s="50"/>
      <c r="K1172" s="50"/>
      <c r="L1172" s="50"/>
      <c r="M1172" s="50">
        <f t="shared" si="405"/>
        <v>0</v>
      </c>
      <c r="N1172" s="50"/>
      <c r="O1172" s="50">
        <v>0</v>
      </c>
      <c r="Q1172" s="50">
        <v>131</v>
      </c>
      <c r="R1172" s="50">
        <f t="shared" si="406"/>
        <v>0</v>
      </c>
      <c r="S1172" s="50">
        <f t="shared" si="407"/>
        <v>0</v>
      </c>
      <c r="T1172" s="50">
        <f t="shared" si="408"/>
        <v>0</v>
      </c>
    </row>
    <row r="1173" spans="2:20" hidden="1" x14ac:dyDescent="0.25">
      <c r="B1173" s="83">
        <v>1134</v>
      </c>
      <c r="C1173" s="46" t="s">
        <v>7</v>
      </c>
      <c r="D1173" s="47" t="s">
        <v>43</v>
      </c>
      <c r="E1173" s="48" t="s">
        <v>601</v>
      </c>
      <c r="F1173" s="107" t="s">
        <v>687</v>
      </c>
      <c r="G1173" s="50"/>
      <c r="H1173" s="50"/>
      <c r="I1173" s="51"/>
      <c r="J1173" s="50"/>
      <c r="K1173" s="50"/>
      <c r="L1173" s="50"/>
      <c r="M1173" s="50">
        <f t="shared" si="405"/>
        <v>0</v>
      </c>
      <c r="N1173" s="50"/>
      <c r="O1173" s="50">
        <v>6650</v>
      </c>
      <c r="Q1173" s="50">
        <v>133</v>
      </c>
      <c r="R1173" s="50">
        <f t="shared" si="406"/>
        <v>0</v>
      </c>
      <c r="S1173" s="50">
        <f t="shared" si="407"/>
        <v>0</v>
      </c>
      <c r="T1173" s="50">
        <f t="shared" si="408"/>
        <v>884450</v>
      </c>
    </row>
    <row r="1174" spans="2:20" hidden="1" x14ac:dyDescent="0.25">
      <c r="B1174" s="83">
        <v>1135</v>
      </c>
      <c r="C1174" s="46" t="s">
        <v>7</v>
      </c>
      <c r="D1174" s="47" t="s">
        <v>43</v>
      </c>
      <c r="E1174" s="48" t="s">
        <v>601</v>
      </c>
      <c r="F1174" s="107" t="s">
        <v>688</v>
      </c>
      <c r="G1174" s="50"/>
      <c r="H1174" s="50"/>
      <c r="I1174" s="51"/>
      <c r="J1174" s="50"/>
      <c r="K1174" s="50"/>
      <c r="L1174" s="50"/>
      <c r="M1174" s="50">
        <f t="shared" si="405"/>
        <v>0</v>
      </c>
      <c r="N1174" s="50"/>
      <c r="O1174" s="50">
        <v>0</v>
      </c>
      <c r="Q1174" s="50">
        <v>121</v>
      </c>
      <c r="R1174" s="50">
        <f t="shared" si="406"/>
        <v>0</v>
      </c>
      <c r="S1174" s="50">
        <f t="shared" si="407"/>
        <v>0</v>
      </c>
      <c r="T1174" s="50">
        <f t="shared" si="408"/>
        <v>0</v>
      </c>
    </row>
    <row r="1175" spans="2:20" hidden="1" x14ac:dyDescent="0.25">
      <c r="B1175" s="83">
        <v>1136</v>
      </c>
      <c r="C1175" s="46" t="s">
        <v>7</v>
      </c>
      <c r="D1175" s="47" t="s">
        <v>43</v>
      </c>
      <c r="E1175" s="48" t="s">
        <v>601</v>
      </c>
      <c r="F1175" s="107" t="s">
        <v>604</v>
      </c>
      <c r="G1175" s="50"/>
      <c r="H1175" s="50"/>
      <c r="I1175" s="51"/>
      <c r="J1175" s="50"/>
      <c r="K1175" s="50"/>
      <c r="L1175" s="50"/>
      <c r="M1175" s="50">
        <f t="shared" si="405"/>
        <v>0</v>
      </c>
      <c r="N1175" s="50"/>
      <c r="O1175" s="50">
        <v>0</v>
      </c>
      <c r="Q1175" s="50">
        <v>297</v>
      </c>
      <c r="R1175" s="50">
        <f t="shared" si="406"/>
        <v>0</v>
      </c>
      <c r="S1175" s="50">
        <f t="shared" si="407"/>
        <v>0</v>
      </c>
      <c r="T1175" s="50">
        <f t="shared" si="408"/>
        <v>0</v>
      </c>
    </row>
    <row r="1176" spans="2:20" hidden="1" x14ac:dyDescent="0.25">
      <c r="B1176" s="83">
        <v>1137</v>
      </c>
      <c r="C1176" s="46" t="s">
        <v>7</v>
      </c>
      <c r="D1176" s="47" t="s">
        <v>43</v>
      </c>
      <c r="E1176" s="48" t="s">
        <v>601</v>
      </c>
      <c r="F1176" s="107" t="s">
        <v>606</v>
      </c>
      <c r="G1176" s="50"/>
      <c r="H1176" s="50"/>
      <c r="I1176" s="51"/>
      <c r="J1176" s="50"/>
      <c r="K1176" s="50"/>
      <c r="L1176" s="50"/>
      <c r="M1176" s="50">
        <f t="shared" si="405"/>
        <v>0</v>
      </c>
      <c r="N1176" s="50"/>
      <c r="O1176" s="50">
        <v>0</v>
      </c>
      <c r="Q1176" s="50">
        <v>348</v>
      </c>
      <c r="R1176" s="50">
        <f t="shared" si="406"/>
        <v>0</v>
      </c>
      <c r="S1176" s="50">
        <f t="shared" si="407"/>
        <v>0</v>
      </c>
      <c r="T1176" s="50">
        <f t="shared" si="408"/>
        <v>0</v>
      </c>
    </row>
    <row r="1177" spans="2:20" hidden="1" x14ac:dyDescent="0.25">
      <c r="B1177" s="83">
        <v>1138</v>
      </c>
      <c r="C1177" s="46" t="s">
        <v>7</v>
      </c>
      <c r="D1177" s="47" t="s">
        <v>211</v>
      </c>
      <c r="E1177" s="48" t="s">
        <v>527</v>
      </c>
      <c r="F1177" s="49" t="s">
        <v>528</v>
      </c>
      <c r="G1177" s="50"/>
      <c r="H1177" s="50"/>
      <c r="I1177" s="51"/>
      <c r="J1177" s="50"/>
      <c r="K1177" s="50"/>
      <c r="L1177" s="50"/>
      <c r="M1177" s="50">
        <f t="shared" si="405"/>
        <v>0</v>
      </c>
      <c r="N1177" s="50"/>
      <c r="O1177" s="50">
        <v>4965</v>
      </c>
      <c r="Q1177" s="50">
        <v>331</v>
      </c>
      <c r="R1177" s="50">
        <f t="shared" si="406"/>
        <v>0</v>
      </c>
      <c r="S1177" s="50">
        <f t="shared" si="407"/>
        <v>0</v>
      </c>
      <c r="T1177" s="50">
        <f t="shared" si="408"/>
        <v>1643415</v>
      </c>
    </row>
    <row r="1178" spans="2:20" hidden="1" x14ac:dyDescent="0.25">
      <c r="B1178" s="83">
        <v>1139</v>
      </c>
      <c r="C1178" s="46" t="s">
        <v>7</v>
      </c>
      <c r="D1178" s="47" t="s">
        <v>211</v>
      </c>
      <c r="E1178" s="48" t="s">
        <v>501</v>
      </c>
      <c r="F1178" s="49" t="s">
        <v>548</v>
      </c>
      <c r="G1178" s="50"/>
      <c r="H1178" s="50"/>
      <c r="I1178" s="51"/>
      <c r="J1178" s="50"/>
      <c r="K1178" s="50"/>
      <c r="L1178" s="50"/>
      <c r="M1178" s="50">
        <f t="shared" si="405"/>
        <v>0</v>
      </c>
      <c r="N1178" s="50"/>
      <c r="O1178" s="50">
        <v>12500</v>
      </c>
      <c r="Q1178" s="50">
        <v>625</v>
      </c>
      <c r="R1178" s="50">
        <f t="shared" si="406"/>
        <v>0</v>
      </c>
      <c r="S1178" s="50">
        <f t="shared" si="407"/>
        <v>0</v>
      </c>
      <c r="T1178" s="50">
        <f t="shared" si="408"/>
        <v>7812500</v>
      </c>
    </row>
    <row r="1179" spans="2:20" hidden="1" x14ac:dyDescent="0.25">
      <c r="B1179" s="83">
        <v>1140</v>
      </c>
      <c r="C1179" s="46" t="s">
        <v>7</v>
      </c>
      <c r="D1179" s="47" t="s">
        <v>211</v>
      </c>
      <c r="E1179" s="48" t="s">
        <v>79</v>
      </c>
      <c r="F1179" s="49" t="s">
        <v>684</v>
      </c>
      <c r="G1179" s="50"/>
      <c r="H1179" s="50"/>
      <c r="I1179" s="51"/>
      <c r="J1179" s="50"/>
      <c r="K1179" s="50"/>
      <c r="L1179" s="50"/>
      <c r="M1179" s="50">
        <f t="shared" si="405"/>
        <v>0</v>
      </c>
      <c r="N1179" s="50"/>
      <c r="O1179" s="50">
        <v>0</v>
      </c>
      <c r="Q1179" s="50">
        <v>246</v>
      </c>
      <c r="R1179" s="50">
        <f t="shared" si="406"/>
        <v>0</v>
      </c>
      <c r="S1179" s="50">
        <f t="shared" si="407"/>
        <v>0</v>
      </c>
      <c r="T1179" s="50">
        <f t="shared" si="408"/>
        <v>0</v>
      </c>
    </row>
    <row r="1180" spans="2:20" hidden="1" x14ac:dyDescent="0.25">
      <c r="B1180" s="83">
        <v>1141</v>
      </c>
      <c r="C1180" s="46" t="s">
        <v>7</v>
      </c>
      <c r="D1180" s="47" t="s">
        <v>115</v>
      </c>
      <c r="E1180" s="48" t="s">
        <v>101</v>
      </c>
      <c r="F1180" s="107" t="s">
        <v>144</v>
      </c>
      <c r="G1180" s="50"/>
      <c r="H1180" s="50"/>
      <c r="I1180" s="51"/>
      <c r="J1180" s="50"/>
      <c r="K1180" s="50"/>
      <c r="L1180" s="50"/>
      <c r="M1180" s="50">
        <f t="shared" si="405"/>
        <v>0</v>
      </c>
      <c r="N1180" s="50"/>
      <c r="O1180" s="50">
        <v>0</v>
      </c>
      <c r="Q1180" s="50">
        <v>1380</v>
      </c>
      <c r="R1180" s="50">
        <f t="shared" si="406"/>
        <v>0</v>
      </c>
      <c r="S1180" s="50">
        <f t="shared" si="407"/>
        <v>0</v>
      </c>
      <c r="T1180" s="50">
        <f t="shared" si="408"/>
        <v>0</v>
      </c>
    </row>
    <row r="1181" spans="2:20" hidden="1" x14ac:dyDescent="0.25">
      <c r="B1181" s="83">
        <v>1142</v>
      </c>
      <c r="C1181" s="46" t="s">
        <v>7</v>
      </c>
      <c r="D1181" s="47" t="s">
        <v>65</v>
      </c>
      <c r="E1181" s="48" t="s">
        <v>101</v>
      </c>
      <c r="F1181" s="107" t="s">
        <v>144</v>
      </c>
      <c r="G1181" s="50"/>
      <c r="H1181" s="50"/>
      <c r="I1181" s="51"/>
      <c r="J1181" s="50"/>
      <c r="K1181" s="50"/>
      <c r="L1181" s="50"/>
      <c r="M1181" s="50">
        <f t="shared" si="405"/>
        <v>0</v>
      </c>
      <c r="N1181" s="50"/>
      <c r="O1181" s="50">
        <v>0</v>
      </c>
      <c r="Q1181" s="50">
        <v>1380</v>
      </c>
      <c r="R1181" s="50">
        <f t="shared" si="406"/>
        <v>0</v>
      </c>
      <c r="S1181" s="50">
        <f t="shared" si="407"/>
        <v>0</v>
      </c>
      <c r="T1181" s="50">
        <f t="shared" si="408"/>
        <v>0</v>
      </c>
    </row>
    <row r="1182" spans="2:20" hidden="1" x14ac:dyDescent="0.25">
      <c r="B1182" s="83">
        <v>1143</v>
      </c>
      <c r="C1182" s="46" t="s">
        <v>7</v>
      </c>
      <c r="D1182" s="47" t="s">
        <v>65</v>
      </c>
      <c r="E1182" s="48" t="s">
        <v>236</v>
      </c>
      <c r="F1182" s="49" t="s">
        <v>281</v>
      </c>
      <c r="G1182" s="50"/>
      <c r="H1182" s="50"/>
      <c r="I1182" s="51"/>
      <c r="J1182" s="50"/>
      <c r="K1182" s="50"/>
      <c r="L1182" s="50"/>
      <c r="M1182" s="50">
        <f t="shared" si="405"/>
        <v>0</v>
      </c>
      <c r="N1182" s="50"/>
      <c r="O1182" s="50">
        <v>0</v>
      </c>
      <c r="Q1182" s="50">
        <v>92</v>
      </c>
      <c r="R1182" s="50">
        <f t="shared" si="406"/>
        <v>0</v>
      </c>
      <c r="S1182" s="50">
        <f t="shared" si="407"/>
        <v>0</v>
      </c>
      <c r="T1182" s="50">
        <f t="shared" si="408"/>
        <v>0</v>
      </c>
    </row>
    <row r="1183" spans="2:20" hidden="1" x14ac:dyDescent="0.25">
      <c r="B1183" s="83">
        <v>1144</v>
      </c>
      <c r="C1183" s="46" t="s">
        <v>7</v>
      </c>
      <c r="D1183" s="47" t="s">
        <v>65</v>
      </c>
      <c r="E1183" s="48" t="s">
        <v>236</v>
      </c>
      <c r="F1183" s="49" t="s">
        <v>277</v>
      </c>
      <c r="G1183" s="50"/>
      <c r="H1183" s="50"/>
      <c r="I1183" s="51"/>
      <c r="J1183" s="50"/>
      <c r="K1183" s="50"/>
      <c r="L1183" s="50"/>
      <c r="M1183" s="50">
        <f t="shared" si="405"/>
        <v>0</v>
      </c>
      <c r="N1183" s="50"/>
      <c r="O1183" s="50">
        <v>0</v>
      </c>
      <c r="Q1183" s="50">
        <v>121</v>
      </c>
      <c r="R1183" s="50">
        <f t="shared" si="406"/>
        <v>0</v>
      </c>
      <c r="S1183" s="50">
        <f t="shared" si="407"/>
        <v>0</v>
      </c>
      <c r="T1183" s="50">
        <f t="shared" si="408"/>
        <v>0</v>
      </c>
    </row>
    <row r="1184" spans="2:20" hidden="1" x14ac:dyDescent="0.25">
      <c r="B1184" s="83">
        <v>1145</v>
      </c>
      <c r="C1184" s="46" t="s">
        <v>7</v>
      </c>
      <c r="D1184" s="47" t="s">
        <v>65</v>
      </c>
      <c r="E1184" s="48" t="s">
        <v>25</v>
      </c>
      <c r="F1184" s="49" t="s">
        <v>689</v>
      </c>
      <c r="G1184" s="50"/>
      <c r="H1184" s="50"/>
      <c r="I1184" s="51"/>
      <c r="J1184" s="50"/>
      <c r="K1184" s="50"/>
      <c r="L1184" s="50"/>
      <c r="M1184" s="50">
        <f t="shared" si="405"/>
        <v>0</v>
      </c>
      <c r="N1184" s="50"/>
      <c r="O1184" s="50">
        <v>0</v>
      </c>
      <c r="Q1184" s="50">
        <v>1485</v>
      </c>
      <c r="R1184" s="50">
        <f t="shared" si="406"/>
        <v>0</v>
      </c>
      <c r="S1184" s="50">
        <f t="shared" si="407"/>
        <v>0</v>
      </c>
      <c r="T1184" s="50">
        <f t="shared" si="408"/>
        <v>0</v>
      </c>
    </row>
    <row r="1185" spans="2:20" hidden="1" x14ac:dyDescent="0.25">
      <c r="B1185" s="83">
        <v>1146</v>
      </c>
      <c r="C1185" s="46" t="s">
        <v>7</v>
      </c>
      <c r="D1185" s="47" t="s">
        <v>302</v>
      </c>
      <c r="E1185" s="48" t="s">
        <v>79</v>
      </c>
      <c r="F1185" s="49" t="s">
        <v>684</v>
      </c>
      <c r="G1185" s="50"/>
      <c r="H1185" s="50"/>
      <c r="I1185" s="51"/>
      <c r="J1185" s="50"/>
      <c r="K1185" s="50"/>
      <c r="L1185" s="50"/>
      <c r="M1185" s="50">
        <f t="shared" si="405"/>
        <v>0</v>
      </c>
      <c r="N1185" s="50"/>
      <c r="O1185" s="50">
        <v>0</v>
      </c>
      <c r="Q1185" s="50">
        <v>246</v>
      </c>
      <c r="R1185" s="50">
        <f t="shared" si="406"/>
        <v>0</v>
      </c>
      <c r="S1185" s="50">
        <f t="shared" si="407"/>
        <v>0</v>
      </c>
      <c r="T1185" s="50">
        <f t="shared" si="408"/>
        <v>0</v>
      </c>
    </row>
    <row r="1186" spans="2:20" hidden="1" x14ac:dyDescent="0.25">
      <c r="B1186" s="83">
        <v>1147</v>
      </c>
      <c r="C1186" s="46" t="s">
        <v>7</v>
      </c>
      <c r="D1186" s="47" t="s">
        <v>302</v>
      </c>
      <c r="E1186" s="48" t="s">
        <v>101</v>
      </c>
      <c r="F1186" s="49" t="s">
        <v>690</v>
      </c>
      <c r="G1186" s="50"/>
      <c r="H1186" s="50"/>
      <c r="I1186" s="51"/>
      <c r="J1186" s="50"/>
      <c r="K1186" s="50"/>
      <c r="L1186" s="50"/>
      <c r="M1186" s="50">
        <f t="shared" si="405"/>
        <v>0</v>
      </c>
      <c r="N1186" s="50"/>
      <c r="O1186" s="50">
        <v>0</v>
      </c>
      <c r="Q1186" s="50">
        <v>305</v>
      </c>
      <c r="R1186" s="50">
        <f>M1186*Q1186</f>
        <v>0</v>
      </c>
      <c r="S1186" s="50">
        <f t="shared" si="407"/>
        <v>0</v>
      </c>
      <c r="T1186" s="50">
        <f t="shared" si="408"/>
        <v>0</v>
      </c>
    </row>
    <row r="1187" spans="2:20" hidden="1" x14ac:dyDescent="0.25">
      <c r="B1187" s="83">
        <v>1148</v>
      </c>
      <c r="C1187" s="46" t="s">
        <v>7</v>
      </c>
      <c r="D1187" s="47" t="s">
        <v>302</v>
      </c>
      <c r="E1187" s="48" t="s">
        <v>101</v>
      </c>
      <c r="F1187" s="49" t="s">
        <v>691</v>
      </c>
      <c r="G1187" s="50"/>
      <c r="H1187" s="50"/>
      <c r="I1187" s="51"/>
      <c r="J1187" s="50"/>
      <c r="K1187" s="50"/>
      <c r="L1187" s="50"/>
      <c r="M1187" s="50">
        <f t="shared" si="405"/>
        <v>0</v>
      </c>
      <c r="N1187" s="50"/>
      <c r="O1187" s="50">
        <v>0</v>
      </c>
      <c r="Q1187" s="50">
        <v>314</v>
      </c>
      <c r="R1187" s="50">
        <f t="shared" si="406"/>
        <v>0</v>
      </c>
      <c r="S1187" s="50">
        <f t="shared" si="407"/>
        <v>0</v>
      </c>
      <c r="T1187" s="50">
        <f t="shared" si="408"/>
        <v>0</v>
      </c>
    </row>
    <row r="1188" spans="2:20" hidden="1" x14ac:dyDescent="0.25">
      <c r="B1188" s="83">
        <v>1149</v>
      </c>
      <c r="C1188" s="46" t="s">
        <v>7</v>
      </c>
      <c r="D1188" s="47" t="s">
        <v>302</v>
      </c>
      <c r="E1188" s="48" t="s">
        <v>101</v>
      </c>
      <c r="F1188" s="49" t="s">
        <v>692</v>
      </c>
      <c r="G1188" s="50"/>
      <c r="H1188" s="50"/>
      <c r="I1188" s="51"/>
      <c r="J1188" s="50"/>
      <c r="K1188" s="50"/>
      <c r="L1188" s="50"/>
      <c r="M1188" s="50">
        <f t="shared" si="405"/>
        <v>0</v>
      </c>
      <c r="N1188" s="50"/>
      <c r="O1188" s="50">
        <v>0</v>
      </c>
      <c r="Q1188" s="50">
        <v>281</v>
      </c>
      <c r="R1188" s="50">
        <f t="shared" si="406"/>
        <v>0</v>
      </c>
      <c r="S1188" s="50">
        <f t="shared" si="407"/>
        <v>0</v>
      </c>
      <c r="T1188" s="50">
        <f t="shared" si="408"/>
        <v>0</v>
      </c>
    </row>
    <row r="1189" spans="2:20" hidden="1" x14ac:dyDescent="0.25">
      <c r="B1189" s="83">
        <v>1150</v>
      </c>
      <c r="C1189" s="46" t="s">
        <v>7</v>
      </c>
      <c r="D1189" s="47" t="s">
        <v>302</v>
      </c>
      <c r="E1189" s="48" t="s">
        <v>117</v>
      </c>
      <c r="F1189" s="49" t="s">
        <v>121</v>
      </c>
      <c r="G1189" s="50"/>
      <c r="H1189" s="50"/>
      <c r="I1189" s="51"/>
      <c r="J1189" s="50"/>
      <c r="K1189" s="50"/>
      <c r="L1189" s="50"/>
      <c r="M1189" s="50">
        <f t="shared" si="405"/>
        <v>0</v>
      </c>
      <c r="N1189" s="50"/>
      <c r="O1189" s="50">
        <v>3200</v>
      </c>
      <c r="Q1189" s="50">
        <v>200</v>
      </c>
      <c r="R1189" s="50">
        <f t="shared" si="406"/>
        <v>0</v>
      </c>
      <c r="S1189" s="50">
        <f t="shared" si="407"/>
        <v>0</v>
      </c>
      <c r="T1189" s="50">
        <f t="shared" si="408"/>
        <v>640000</v>
      </c>
    </row>
    <row r="1190" spans="2:20" hidden="1" x14ac:dyDescent="0.25">
      <c r="B1190" s="83">
        <v>1151</v>
      </c>
      <c r="C1190" s="46" t="s">
        <v>7</v>
      </c>
      <c r="D1190" s="47" t="s">
        <v>8</v>
      </c>
      <c r="E1190" s="48" t="s">
        <v>501</v>
      </c>
      <c r="F1190" s="49" t="s">
        <v>693</v>
      </c>
      <c r="G1190" s="50"/>
      <c r="H1190" s="50"/>
      <c r="I1190" s="51"/>
      <c r="J1190" s="50"/>
      <c r="K1190" s="50"/>
      <c r="L1190" s="50"/>
      <c r="M1190" s="50">
        <f t="shared" si="405"/>
        <v>0</v>
      </c>
      <c r="N1190" s="50"/>
      <c r="O1190" s="50">
        <v>4600</v>
      </c>
      <c r="Q1190" s="50">
        <v>230</v>
      </c>
      <c r="R1190" s="50">
        <f t="shared" si="406"/>
        <v>0</v>
      </c>
      <c r="S1190" s="50">
        <f t="shared" si="407"/>
        <v>0</v>
      </c>
      <c r="T1190" s="50">
        <f t="shared" si="408"/>
        <v>1058000</v>
      </c>
    </row>
    <row r="1191" spans="2:20" hidden="1" x14ac:dyDescent="0.25">
      <c r="B1191" s="83">
        <v>1152</v>
      </c>
      <c r="C1191" s="46" t="s">
        <v>7</v>
      </c>
      <c r="D1191" s="47" t="s">
        <v>8</v>
      </c>
      <c r="E1191" s="48" t="s">
        <v>117</v>
      </c>
      <c r="F1191" s="49" t="s">
        <v>122</v>
      </c>
      <c r="G1191" s="50"/>
      <c r="H1191" s="50"/>
      <c r="I1191" s="51"/>
      <c r="J1191" s="50"/>
      <c r="K1191" s="50"/>
      <c r="L1191" s="50"/>
      <c r="M1191" s="50">
        <f t="shared" si="405"/>
        <v>0</v>
      </c>
      <c r="N1191" s="50"/>
      <c r="O1191" s="50">
        <v>0</v>
      </c>
      <c r="Q1191" s="50">
        <v>116</v>
      </c>
      <c r="R1191" s="50">
        <f t="shared" si="406"/>
        <v>0</v>
      </c>
      <c r="S1191" s="50">
        <f t="shared" si="407"/>
        <v>0</v>
      </c>
      <c r="T1191" s="50">
        <f t="shared" si="408"/>
        <v>0</v>
      </c>
    </row>
    <row r="1192" spans="2:20" hidden="1" x14ac:dyDescent="0.25">
      <c r="B1192" s="83">
        <v>1153</v>
      </c>
      <c r="C1192" s="46" t="s">
        <v>7</v>
      </c>
      <c r="D1192" s="47" t="s">
        <v>8</v>
      </c>
      <c r="E1192" s="48" t="s">
        <v>527</v>
      </c>
      <c r="F1192" s="49" t="s">
        <v>528</v>
      </c>
      <c r="G1192" s="50"/>
      <c r="H1192" s="50"/>
      <c r="I1192" s="51"/>
      <c r="J1192" s="50"/>
      <c r="K1192" s="50"/>
      <c r="L1192" s="50"/>
      <c r="M1192" s="50">
        <f t="shared" si="405"/>
        <v>0</v>
      </c>
      <c r="N1192" s="50"/>
      <c r="O1192" s="50">
        <v>4965</v>
      </c>
      <c r="Q1192" s="50">
        <v>331</v>
      </c>
      <c r="R1192" s="50">
        <f t="shared" si="406"/>
        <v>0</v>
      </c>
      <c r="S1192" s="50">
        <f t="shared" si="407"/>
        <v>0</v>
      </c>
      <c r="T1192" s="50">
        <f t="shared" si="408"/>
        <v>1643415</v>
      </c>
    </row>
    <row r="1193" spans="2:20" hidden="1" x14ac:dyDescent="0.25">
      <c r="B1193" s="83">
        <v>1154</v>
      </c>
      <c r="C1193" s="46" t="s">
        <v>7</v>
      </c>
      <c r="D1193" s="47" t="s">
        <v>191</v>
      </c>
      <c r="E1193" s="48" t="s">
        <v>145</v>
      </c>
      <c r="F1193" s="49" t="s">
        <v>169</v>
      </c>
      <c r="G1193" s="50"/>
      <c r="H1193" s="50"/>
      <c r="I1193" s="51"/>
      <c r="J1193" s="50"/>
      <c r="K1193" s="50"/>
      <c r="L1193" s="50"/>
      <c r="M1193" s="50">
        <f t="shared" si="405"/>
        <v>0</v>
      </c>
      <c r="N1193" s="50"/>
      <c r="O1193" s="50">
        <v>0</v>
      </c>
      <c r="Q1193" s="50">
        <v>386</v>
      </c>
      <c r="R1193" s="50">
        <f t="shared" si="406"/>
        <v>0</v>
      </c>
      <c r="S1193" s="50">
        <f t="shared" si="407"/>
        <v>0</v>
      </c>
      <c r="T1193" s="50">
        <f t="shared" si="408"/>
        <v>0</v>
      </c>
    </row>
    <row r="1194" spans="2:20" hidden="1" x14ac:dyDescent="0.25">
      <c r="B1194" s="83">
        <v>1155</v>
      </c>
      <c r="C1194" s="46" t="s">
        <v>7</v>
      </c>
      <c r="D1194" s="47" t="s">
        <v>191</v>
      </c>
      <c r="E1194" s="48" t="s">
        <v>117</v>
      </c>
      <c r="F1194" s="49" t="s">
        <v>757</v>
      </c>
      <c r="G1194" s="50"/>
      <c r="H1194" s="50"/>
      <c r="I1194" s="51"/>
      <c r="J1194" s="50"/>
      <c r="K1194" s="50"/>
      <c r="L1194" s="50"/>
      <c r="M1194" s="50">
        <f t="shared" si="405"/>
        <v>0</v>
      </c>
      <c r="N1194" s="50"/>
      <c r="O1194" s="132">
        <v>1856</v>
      </c>
      <c r="Q1194" s="50">
        <v>116</v>
      </c>
      <c r="R1194" s="50">
        <f t="shared" si="406"/>
        <v>0</v>
      </c>
      <c r="S1194" s="50">
        <f t="shared" si="407"/>
        <v>0</v>
      </c>
      <c r="T1194" s="50">
        <f t="shared" si="408"/>
        <v>215296</v>
      </c>
    </row>
    <row r="1195" spans="2:20" hidden="1" x14ac:dyDescent="0.25">
      <c r="B1195" s="83">
        <v>1155</v>
      </c>
      <c r="C1195" s="46" t="s">
        <v>7</v>
      </c>
      <c r="D1195" s="47" t="s">
        <v>191</v>
      </c>
      <c r="E1195" s="48" t="s">
        <v>117</v>
      </c>
      <c r="F1195" s="49" t="s">
        <v>122</v>
      </c>
      <c r="G1195" s="50"/>
      <c r="H1195" s="50"/>
      <c r="I1195" s="51"/>
      <c r="J1195" s="50"/>
      <c r="K1195" s="50"/>
      <c r="L1195" s="50"/>
      <c r="M1195" s="50">
        <f t="shared" si="405"/>
        <v>0</v>
      </c>
      <c r="N1195" s="50"/>
      <c r="O1195" s="50">
        <v>0</v>
      </c>
      <c r="Q1195" s="50">
        <v>116</v>
      </c>
      <c r="R1195" s="50">
        <f t="shared" si="406"/>
        <v>0</v>
      </c>
      <c r="S1195" s="50">
        <f t="shared" si="407"/>
        <v>0</v>
      </c>
      <c r="T1195" s="50">
        <f t="shared" si="408"/>
        <v>0</v>
      </c>
    </row>
    <row r="1196" spans="2:20" hidden="1" x14ac:dyDescent="0.25">
      <c r="B1196" s="83">
        <v>1156</v>
      </c>
      <c r="C1196" s="46" t="s">
        <v>7</v>
      </c>
      <c r="D1196" s="47" t="s">
        <v>191</v>
      </c>
      <c r="E1196" s="48" t="s">
        <v>145</v>
      </c>
      <c r="F1196" s="49" t="s">
        <v>192</v>
      </c>
      <c r="G1196" s="50"/>
      <c r="H1196" s="50"/>
      <c r="I1196" s="51"/>
      <c r="J1196" s="50"/>
      <c r="K1196" s="50"/>
      <c r="L1196" s="50"/>
      <c r="M1196" s="50">
        <f t="shared" si="405"/>
        <v>0</v>
      </c>
      <c r="N1196" s="50"/>
      <c r="O1196" s="50">
        <v>0</v>
      </c>
      <c r="Q1196" s="50">
        <v>800</v>
      </c>
      <c r="R1196" s="50">
        <f t="shared" si="406"/>
        <v>0</v>
      </c>
      <c r="S1196" s="50">
        <f t="shared" si="407"/>
        <v>0</v>
      </c>
      <c r="T1196" s="50">
        <f t="shared" si="408"/>
        <v>0</v>
      </c>
    </row>
    <row r="1197" spans="2:20" hidden="1" x14ac:dyDescent="0.25">
      <c r="B1197" s="83">
        <v>1157</v>
      </c>
      <c r="C1197" s="46" t="s">
        <v>7</v>
      </c>
      <c r="D1197" s="47" t="s">
        <v>191</v>
      </c>
      <c r="E1197" s="48" t="s">
        <v>501</v>
      </c>
      <c r="F1197" s="49" t="s">
        <v>507</v>
      </c>
      <c r="G1197" s="50"/>
      <c r="H1197" s="50"/>
      <c r="I1197" s="51"/>
      <c r="J1197" s="50"/>
      <c r="K1197" s="50"/>
      <c r="L1197" s="50"/>
      <c r="M1197" s="50">
        <f t="shared" si="405"/>
        <v>0</v>
      </c>
      <c r="N1197" s="50"/>
      <c r="O1197" s="50">
        <v>7000</v>
      </c>
      <c r="Q1197" s="50">
        <v>280</v>
      </c>
      <c r="R1197" s="50">
        <f t="shared" si="406"/>
        <v>0</v>
      </c>
      <c r="S1197" s="50">
        <f t="shared" si="407"/>
        <v>0</v>
      </c>
      <c r="T1197" s="50">
        <f t="shared" si="408"/>
        <v>1960000</v>
      </c>
    </row>
    <row r="1198" spans="2:20" hidden="1" x14ac:dyDescent="0.25">
      <c r="B1198" s="83">
        <v>1158</v>
      </c>
      <c r="C1198" s="46" t="s">
        <v>7</v>
      </c>
      <c r="D1198" s="47" t="s">
        <v>191</v>
      </c>
      <c r="E1198" s="48" t="s">
        <v>501</v>
      </c>
      <c r="F1198" s="49" t="s">
        <v>694</v>
      </c>
      <c r="G1198" s="50"/>
      <c r="H1198" s="50"/>
      <c r="I1198" s="51"/>
      <c r="J1198" s="50"/>
      <c r="K1198" s="50"/>
      <c r="L1198" s="50"/>
      <c r="M1198" s="50">
        <f t="shared" si="405"/>
        <v>0</v>
      </c>
      <c r="N1198" s="50"/>
      <c r="O1198" s="50">
        <v>5100</v>
      </c>
      <c r="Q1198" s="50">
        <v>510</v>
      </c>
      <c r="R1198" s="50">
        <f t="shared" si="406"/>
        <v>0</v>
      </c>
      <c r="S1198" s="50">
        <f t="shared" si="407"/>
        <v>0</v>
      </c>
      <c r="T1198" s="50">
        <f t="shared" si="408"/>
        <v>2601000</v>
      </c>
    </row>
    <row r="1199" spans="2:20" hidden="1" x14ac:dyDescent="0.25">
      <c r="B1199" s="83">
        <v>1158</v>
      </c>
      <c r="C1199" s="95" t="s">
        <v>7</v>
      </c>
      <c r="D1199" s="96" t="s">
        <v>191</v>
      </c>
      <c r="E1199" s="97" t="s">
        <v>501</v>
      </c>
      <c r="F1199" s="98" t="s">
        <v>764</v>
      </c>
      <c r="G1199" s="99"/>
      <c r="H1199" s="99"/>
      <c r="I1199" s="100"/>
      <c r="J1199" s="99"/>
      <c r="K1199" s="99">
        <v>4900</v>
      </c>
      <c r="L1199" s="99"/>
      <c r="M1199" s="99">
        <f t="shared" si="405"/>
        <v>4900</v>
      </c>
      <c r="N1199" s="99"/>
      <c r="O1199" s="99">
        <v>0</v>
      </c>
      <c r="Q1199" s="99">
        <v>490</v>
      </c>
      <c r="R1199" s="99">
        <f t="shared" si="406"/>
        <v>2401000</v>
      </c>
      <c r="S1199" s="99">
        <f t="shared" si="407"/>
        <v>0</v>
      </c>
      <c r="T1199" s="99">
        <f t="shared" si="408"/>
        <v>0</v>
      </c>
    </row>
    <row r="1200" spans="2:20" hidden="1" x14ac:dyDescent="0.25">
      <c r="B1200" s="83">
        <v>1159</v>
      </c>
      <c r="C1200" s="46" t="s">
        <v>7</v>
      </c>
      <c r="D1200" s="47" t="s">
        <v>191</v>
      </c>
      <c r="E1200" s="48" t="s">
        <v>236</v>
      </c>
      <c r="F1200" s="49" t="s">
        <v>254</v>
      </c>
      <c r="G1200" s="50"/>
      <c r="H1200" s="50"/>
      <c r="I1200" s="51"/>
      <c r="J1200" s="50"/>
      <c r="K1200" s="50"/>
      <c r="L1200" s="50"/>
      <c r="M1200" s="50">
        <f t="shared" si="405"/>
        <v>0</v>
      </c>
      <c r="N1200" s="50"/>
      <c r="O1200" s="50">
        <v>0</v>
      </c>
      <c r="Q1200" s="50">
        <v>122</v>
      </c>
      <c r="R1200" s="50">
        <f t="shared" si="406"/>
        <v>0</v>
      </c>
      <c r="S1200" s="50">
        <f t="shared" si="407"/>
        <v>0</v>
      </c>
      <c r="T1200" s="50">
        <f t="shared" si="408"/>
        <v>0</v>
      </c>
    </row>
    <row r="1201" spans="2:20" hidden="1" x14ac:dyDescent="0.25">
      <c r="B1201" s="83">
        <v>1160</v>
      </c>
      <c r="C1201" s="46" t="s">
        <v>7</v>
      </c>
      <c r="D1201" s="47" t="s">
        <v>191</v>
      </c>
      <c r="E1201" s="48" t="s">
        <v>236</v>
      </c>
      <c r="F1201" s="49" t="s">
        <v>272</v>
      </c>
      <c r="G1201" s="50"/>
      <c r="H1201" s="50"/>
      <c r="I1201" s="51"/>
      <c r="J1201" s="50"/>
      <c r="K1201" s="50"/>
      <c r="L1201" s="50"/>
      <c r="M1201" s="50">
        <f t="shared" ref="M1201:M1208" si="409">SUM(K1201+L1201)</f>
        <v>0</v>
      </c>
      <c r="N1201" s="50"/>
      <c r="O1201" s="50">
        <v>0</v>
      </c>
      <c r="Q1201" s="50">
        <v>220</v>
      </c>
      <c r="R1201" s="50">
        <f t="shared" si="406"/>
        <v>0</v>
      </c>
      <c r="S1201" s="50">
        <f t="shared" si="407"/>
        <v>0</v>
      </c>
      <c r="T1201" s="50">
        <f t="shared" si="408"/>
        <v>0</v>
      </c>
    </row>
    <row r="1202" spans="2:20" hidden="1" x14ac:dyDescent="0.25">
      <c r="B1202" s="83">
        <v>1161</v>
      </c>
      <c r="C1202" s="46" t="s">
        <v>7</v>
      </c>
      <c r="D1202" s="47" t="s">
        <v>126</v>
      </c>
      <c r="E1202" s="48" t="s">
        <v>101</v>
      </c>
      <c r="F1202" s="49" t="s">
        <v>106</v>
      </c>
      <c r="G1202" s="50"/>
      <c r="H1202" s="50"/>
      <c r="I1202" s="51"/>
      <c r="J1202" s="50"/>
      <c r="K1202" s="50"/>
      <c r="L1202" s="50"/>
      <c r="M1202" s="50">
        <f t="shared" si="409"/>
        <v>0</v>
      </c>
      <c r="N1202" s="50"/>
      <c r="O1202" s="50">
        <v>0</v>
      </c>
      <c r="Q1202" s="50">
        <v>132</v>
      </c>
      <c r="R1202" s="50">
        <f t="shared" si="406"/>
        <v>0</v>
      </c>
      <c r="S1202" s="50">
        <f t="shared" si="407"/>
        <v>0</v>
      </c>
      <c r="T1202" s="50">
        <f t="shared" si="408"/>
        <v>0</v>
      </c>
    </row>
    <row r="1203" spans="2:20" hidden="1" x14ac:dyDescent="0.25">
      <c r="B1203" s="83">
        <v>1162</v>
      </c>
      <c r="C1203" s="46" t="s">
        <v>7</v>
      </c>
      <c r="D1203" s="47" t="s">
        <v>126</v>
      </c>
      <c r="E1203" s="48" t="s">
        <v>501</v>
      </c>
      <c r="F1203" s="49" t="s">
        <v>695</v>
      </c>
      <c r="G1203" s="50"/>
      <c r="H1203" s="50"/>
      <c r="I1203" s="51"/>
      <c r="J1203" s="50"/>
      <c r="K1203" s="50"/>
      <c r="L1203" s="50"/>
      <c r="M1203" s="50">
        <f t="shared" si="409"/>
        <v>0</v>
      </c>
      <c r="N1203" s="50"/>
      <c r="O1203" s="50">
        <v>0</v>
      </c>
      <c r="Q1203" s="50">
        <v>1100</v>
      </c>
      <c r="R1203" s="50">
        <f t="shared" si="406"/>
        <v>0</v>
      </c>
      <c r="S1203" s="50">
        <f t="shared" si="407"/>
        <v>0</v>
      </c>
      <c r="T1203" s="50">
        <f t="shared" si="408"/>
        <v>0</v>
      </c>
    </row>
    <row r="1204" spans="2:20" hidden="1" x14ac:dyDescent="0.25">
      <c r="B1204" s="83">
        <v>1163</v>
      </c>
      <c r="C1204" s="46" t="s">
        <v>7</v>
      </c>
      <c r="D1204" s="47" t="s">
        <v>126</v>
      </c>
      <c r="E1204" s="48" t="s">
        <v>145</v>
      </c>
      <c r="F1204" s="49" t="s">
        <v>188</v>
      </c>
      <c r="G1204" s="50"/>
      <c r="H1204" s="50"/>
      <c r="I1204" s="51"/>
      <c r="J1204" s="50"/>
      <c r="K1204" s="50"/>
      <c r="L1204" s="50"/>
      <c r="M1204" s="50">
        <f t="shared" si="409"/>
        <v>0</v>
      </c>
      <c r="N1204" s="50"/>
      <c r="O1204" s="50">
        <v>0</v>
      </c>
      <c r="Q1204" s="50">
        <v>1030</v>
      </c>
      <c r="R1204" s="50">
        <f t="shared" si="406"/>
        <v>0</v>
      </c>
      <c r="S1204" s="50">
        <f t="shared" si="407"/>
        <v>0</v>
      </c>
      <c r="T1204" s="50">
        <f t="shared" si="408"/>
        <v>0</v>
      </c>
    </row>
    <row r="1205" spans="2:20" hidden="1" x14ac:dyDescent="0.25">
      <c r="B1205" s="83">
        <v>1164</v>
      </c>
      <c r="C1205" s="46" t="s">
        <v>7</v>
      </c>
      <c r="D1205" s="47" t="s">
        <v>184</v>
      </c>
      <c r="E1205" s="48" t="s">
        <v>101</v>
      </c>
      <c r="F1205" s="49" t="s">
        <v>144</v>
      </c>
      <c r="G1205" s="50"/>
      <c r="H1205" s="50"/>
      <c r="I1205" s="51"/>
      <c r="J1205" s="50"/>
      <c r="K1205" s="50"/>
      <c r="L1205" s="50"/>
      <c r="M1205" s="50">
        <f t="shared" si="409"/>
        <v>0</v>
      </c>
      <c r="N1205" s="50"/>
      <c r="O1205" s="50">
        <v>6900</v>
      </c>
      <c r="Q1205" s="50">
        <v>1380</v>
      </c>
      <c r="R1205" s="50">
        <f t="shared" si="406"/>
        <v>0</v>
      </c>
      <c r="S1205" s="50">
        <f t="shared" si="407"/>
        <v>0</v>
      </c>
      <c r="T1205" s="50">
        <f t="shared" si="408"/>
        <v>9522000</v>
      </c>
    </row>
    <row r="1206" spans="2:20" hidden="1" x14ac:dyDescent="0.25">
      <c r="B1206" s="83">
        <v>1165</v>
      </c>
      <c r="C1206" s="46" t="s">
        <v>7</v>
      </c>
      <c r="D1206" s="47" t="s">
        <v>278</v>
      </c>
      <c r="E1206" s="48" t="s">
        <v>501</v>
      </c>
      <c r="F1206" s="49" t="s">
        <v>693</v>
      </c>
      <c r="G1206" s="50"/>
      <c r="H1206" s="50"/>
      <c r="I1206" s="51"/>
      <c r="J1206" s="50"/>
      <c r="K1206" s="50"/>
      <c r="L1206" s="50"/>
      <c r="M1206" s="50">
        <f t="shared" si="409"/>
        <v>0</v>
      </c>
      <c r="N1206" s="50"/>
      <c r="O1206" s="50">
        <v>0</v>
      </c>
      <c r="Q1206" s="50">
        <v>230</v>
      </c>
      <c r="R1206" s="50">
        <f t="shared" si="406"/>
        <v>0</v>
      </c>
      <c r="S1206" s="50">
        <f t="shared" si="407"/>
        <v>0</v>
      </c>
      <c r="T1206" s="50">
        <f t="shared" si="408"/>
        <v>0</v>
      </c>
    </row>
    <row r="1207" spans="2:20" hidden="1" x14ac:dyDescent="0.25">
      <c r="B1207" s="83">
        <v>1166</v>
      </c>
      <c r="C1207" s="46" t="s">
        <v>7</v>
      </c>
      <c r="D1207" s="47" t="s">
        <v>278</v>
      </c>
      <c r="E1207" s="48" t="s">
        <v>517</v>
      </c>
      <c r="F1207" s="49" t="s">
        <v>565</v>
      </c>
      <c r="G1207" s="50"/>
      <c r="H1207" s="50"/>
      <c r="I1207" s="51"/>
      <c r="J1207" s="50"/>
      <c r="K1207" s="50"/>
      <c r="L1207" s="50"/>
      <c r="M1207" s="50">
        <f t="shared" si="409"/>
        <v>0</v>
      </c>
      <c r="N1207" s="50"/>
      <c r="O1207" s="50">
        <v>0</v>
      </c>
      <c r="Q1207" s="50">
        <v>220</v>
      </c>
      <c r="R1207" s="50">
        <f>M1207*Q1207</f>
        <v>0</v>
      </c>
      <c r="S1207" s="50">
        <f t="shared" si="407"/>
        <v>0</v>
      </c>
      <c r="T1207" s="50">
        <f t="shared" si="408"/>
        <v>0</v>
      </c>
    </row>
    <row r="1208" spans="2:20" hidden="1" x14ac:dyDescent="0.25">
      <c r="B1208" s="83">
        <v>1167</v>
      </c>
      <c r="C1208" s="46" t="s">
        <v>7</v>
      </c>
      <c r="D1208" s="47" t="s">
        <v>278</v>
      </c>
      <c r="E1208" s="48" t="s">
        <v>527</v>
      </c>
      <c r="F1208" s="49" t="s">
        <v>528</v>
      </c>
      <c r="G1208" s="50"/>
      <c r="H1208" s="50"/>
      <c r="I1208" s="51"/>
      <c r="J1208" s="50"/>
      <c r="K1208" s="50"/>
      <c r="L1208" s="50"/>
      <c r="M1208" s="50">
        <f t="shared" si="409"/>
        <v>0</v>
      </c>
      <c r="N1208" s="50"/>
      <c r="O1208" s="50"/>
      <c r="Q1208" s="50">
        <v>331</v>
      </c>
      <c r="R1208" s="50">
        <f t="shared" ref="R1208:R1253" si="410">M1208*Q1208</f>
        <v>0</v>
      </c>
      <c r="S1208" s="50">
        <f t="shared" si="407"/>
        <v>0</v>
      </c>
      <c r="T1208" s="50"/>
    </row>
    <row r="1209" spans="2:20" hidden="1" x14ac:dyDescent="0.25">
      <c r="B1209" s="83">
        <v>1168</v>
      </c>
      <c r="C1209" s="95" t="s">
        <v>7</v>
      </c>
      <c r="D1209" s="96" t="s">
        <v>278</v>
      </c>
      <c r="E1209" s="97" t="s">
        <v>501</v>
      </c>
      <c r="F1209" s="98" t="s">
        <v>693</v>
      </c>
      <c r="G1209" s="99"/>
      <c r="H1209" s="99"/>
      <c r="I1209" s="100"/>
      <c r="J1209" s="99"/>
      <c r="K1209" s="99"/>
      <c r="L1209" s="99"/>
      <c r="M1209" s="99">
        <f>SUM(K1209+L1209)</f>
        <v>0</v>
      </c>
      <c r="N1209" s="99"/>
      <c r="O1209" s="99">
        <v>4900</v>
      </c>
      <c r="Q1209" s="99">
        <v>245</v>
      </c>
      <c r="R1209" s="99">
        <f t="shared" si="410"/>
        <v>0</v>
      </c>
      <c r="S1209" s="99">
        <f t="shared" si="407"/>
        <v>0</v>
      </c>
      <c r="T1209" s="99">
        <f t="shared" ref="T1209:T1253" si="411">O1209*Q1209</f>
        <v>1200500</v>
      </c>
    </row>
    <row r="1210" spans="2:20" hidden="1" x14ac:dyDescent="0.25">
      <c r="B1210" s="83">
        <v>1169</v>
      </c>
      <c r="C1210" s="95" t="s">
        <v>7</v>
      </c>
      <c r="D1210" s="96" t="s">
        <v>278</v>
      </c>
      <c r="E1210" s="97" t="s">
        <v>527</v>
      </c>
      <c r="F1210" s="98" t="s">
        <v>528</v>
      </c>
      <c r="G1210" s="99"/>
      <c r="H1210" s="99"/>
      <c r="I1210" s="100"/>
      <c r="J1210" s="99"/>
      <c r="K1210" s="99"/>
      <c r="L1210" s="99"/>
      <c r="M1210" s="99">
        <f t="shared" ref="M1210:M1253" si="412">SUM(K1210+L1210)</f>
        <v>0</v>
      </c>
      <c r="N1210" s="99"/>
      <c r="O1210" s="99">
        <v>6750</v>
      </c>
      <c r="Q1210" s="99">
        <v>450</v>
      </c>
      <c r="R1210" s="99">
        <f t="shared" si="410"/>
        <v>0</v>
      </c>
      <c r="S1210" s="99">
        <f t="shared" si="407"/>
        <v>0</v>
      </c>
      <c r="T1210" s="99">
        <f t="shared" si="411"/>
        <v>3037500</v>
      </c>
    </row>
    <row r="1211" spans="2:20" hidden="1" x14ac:dyDescent="0.25">
      <c r="B1211" s="83">
        <v>1170</v>
      </c>
      <c r="C1211" s="95" t="s">
        <v>7</v>
      </c>
      <c r="D1211" s="96" t="s">
        <v>184</v>
      </c>
      <c r="E1211" s="97" t="s">
        <v>517</v>
      </c>
      <c r="F1211" s="98" t="s">
        <v>518</v>
      </c>
      <c r="G1211" s="99"/>
      <c r="H1211" s="99"/>
      <c r="I1211" s="100"/>
      <c r="J1211" s="99"/>
      <c r="K1211" s="99"/>
      <c r="L1211" s="99"/>
      <c r="M1211" s="99">
        <f t="shared" si="412"/>
        <v>0</v>
      </c>
      <c r="N1211" s="99"/>
      <c r="O1211" s="99">
        <v>4000</v>
      </c>
      <c r="Q1211" s="99">
        <v>800</v>
      </c>
      <c r="R1211" s="99">
        <f t="shared" si="410"/>
        <v>0</v>
      </c>
      <c r="S1211" s="99">
        <f t="shared" si="407"/>
        <v>0</v>
      </c>
      <c r="T1211" s="99">
        <f t="shared" si="411"/>
        <v>3200000</v>
      </c>
    </row>
    <row r="1212" spans="2:20" hidden="1" x14ac:dyDescent="0.25">
      <c r="B1212" s="83">
        <v>1171</v>
      </c>
      <c r="C1212" s="95" t="s">
        <v>7</v>
      </c>
      <c r="D1212" s="96" t="s">
        <v>126</v>
      </c>
      <c r="E1212" s="97" t="s">
        <v>501</v>
      </c>
      <c r="F1212" s="98" t="s">
        <v>695</v>
      </c>
      <c r="G1212" s="99"/>
      <c r="H1212" s="99"/>
      <c r="I1212" s="100"/>
      <c r="J1212" s="99"/>
      <c r="K1212" s="99"/>
      <c r="L1212" s="99"/>
      <c r="M1212" s="99">
        <f t="shared" si="412"/>
        <v>0</v>
      </c>
      <c r="N1212" s="99"/>
      <c r="O1212" s="99">
        <v>11600</v>
      </c>
      <c r="Q1212" s="99">
        <v>1160</v>
      </c>
      <c r="R1212" s="99">
        <f t="shared" si="410"/>
        <v>0</v>
      </c>
      <c r="S1212" s="99">
        <f t="shared" si="407"/>
        <v>0</v>
      </c>
      <c r="T1212" s="99">
        <f t="shared" si="411"/>
        <v>13456000</v>
      </c>
    </row>
    <row r="1213" spans="2:20" hidden="1" x14ac:dyDescent="0.25">
      <c r="B1213" s="83">
        <v>1172</v>
      </c>
      <c r="C1213" s="95" t="s">
        <v>7</v>
      </c>
      <c r="D1213" s="96" t="s">
        <v>191</v>
      </c>
      <c r="E1213" s="97" t="s">
        <v>527</v>
      </c>
      <c r="F1213" s="98" t="s">
        <v>698</v>
      </c>
      <c r="G1213" s="99"/>
      <c r="H1213" s="99"/>
      <c r="I1213" s="100"/>
      <c r="J1213" s="99"/>
      <c r="K1213" s="99"/>
      <c r="L1213" s="99"/>
      <c r="M1213" s="99">
        <f t="shared" si="412"/>
        <v>0</v>
      </c>
      <c r="N1213" s="99"/>
      <c r="O1213" s="99">
        <v>1425</v>
      </c>
      <c r="Q1213" s="99">
        <v>285</v>
      </c>
      <c r="R1213" s="99">
        <f t="shared" si="410"/>
        <v>0</v>
      </c>
      <c r="S1213" s="99">
        <f t="shared" si="407"/>
        <v>0</v>
      </c>
      <c r="T1213" s="99">
        <f t="shared" si="411"/>
        <v>406125</v>
      </c>
    </row>
    <row r="1214" spans="2:20" hidden="1" x14ac:dyDescent="0.25">
      <c r="B1214" s="83">
        <v>1173</v>
      </c>
      <c r="C1214" s="95" t="s">
        <v>7</v>
      </c>
      <c r="D1214" s="96" t="s">
        <v>191</v>
      </c>
      <c r="E1214" s="97" t="s">
        <v>527</v>
      </c>
      <c r="F1214" s="98" t="s">
        <v>699</v>
      </c>
      <c r="G1214" s="99"/>
      <c r="H1214" s="99"/>
      <c r="I1214" s="100"/>
      <c r="J1214" s="99"/>
      <c r="K1214" s="99"/>
      <c r="L1214" s="99"/>
      <c r="M1214" s="99">
        <f t="shared" si="412"/>
        <v>0</v>
      </c>
      <c r="N1214" s="99"/>
      <c r="O1214" s="99">
        <v>1425</v>
      </c>
      <c r="Q1214" s="99">
        <v>285</v>
      </c>
      <c r="R1214" s="99">
        <f t="shared" si="410"/>
        <v>0</v>
      </c>
      <c r="S1214" s="99">
        <f t="shared" si="407"/>
        <v>0</v>
      </c>
      <c r="T1214" s="99">
        <f t="shared" si="411"/>
        <v>406125</v>
      </c>
    </row>
    <row r="1215" spans="2:20" hidden="1" x14ac:dyDescent="0.25">
      <c r="B1215" s="83">
        <v>1174</v>
      </c>
      <c r="C1215" s="95" t="s">
        <v>7</v>
      </c>
      <c r="D1215" s="96" t="s">
        <v>191</v>
      </c>
      <c r="E1215" s="97" t="s">
        <v>527</v>
      </c>
      <c r="F1215" s="98" t="s">
        <v>700</v>
      </c>
      <c r="G1215" s="99"/>
      <c r="H1215" s="99"/>
      <c r="I1215" s="100"/>
      <c r="J1215" s="99"/>
      <c r="K1215" s="99"/>
      <c r="L1215" s="99"/>
      <c r="M1215" s="99">
        <f t="shared" si="412"/>
        <v>0</v>
      </c>
      <c r="N1215" s="99"/>
      <c r="O1215" s="99">
        <v>7360</v>
      </c>
      <c r="Q1215" s="99">
        <v>920</v>
      </c>
      <c r="R1215" s="99">
        <f t="shared" si="410"/>
        <v>0</v>
      </c>
      <c r="S1215" s="99">
        <f t="shared" si="407"/>
        <v>0</v>
      </c>
      <c r="T1215" s="99">
        <f t="shared" si="411"/>
        <v>6771200</v>
      </c>
    </row>
    <row r="1216" spans="2:20" hidden="1" x14ac:dyDescent="0.25">
      <c r="B1216" s="83">
        <v>1175</v>
      </c>
      <c r="C1216" s="95" t="s">
        <v>7</v>
      </c>
      <c r="D1216" s="96" t="s">
        <v>191</v>
      </c>
      <c r="E1216" s="97" t="s">
        <v>517</v>
      </c>
      <c r="F1216" s="98" t="s">
        <v>705</v>
      </c>
      <c r="G1216" s="99"/>
      <c r="H1216" s="99"/>
      <c r="I1216" s="100"/>
      <c r="J1216" s="99"/>
      <c r="K1216" s="99"/>
      <c r="L1216" s="99"/>
      <c r="M1216" s="99">
        <f t="shared" si="412"/>
        <v>0</v>
      </c>
      <c r="N1216" s="99"/>
      <c r="O1216" s="99">
        <v>6150</v>
      </c>
      <c r="Q1216" s="99">
        <v>410</v>
      </c>
      <c r="R1216" s="99">
        <f t="shared" si="410"/>
        <v>0</v>
      </c>
      <c r="S1216" s="99">
        <f t="shared" si="407"/>
        <v>0</v>
      </c>
      <c r="T1216" s="99">
        <f t="shared" si="411"/>
        <v>2521500</v>
      </c>
    </row>
    <row r="1217" spans="2:20" hidden="1" x14ac:dyDescent="0.25">
      <c r="B1217" s="83">
        <v>1176</v>
      </c>
      <c r="C1217" s="95" t="s">
        <v>7</v>
      </c>
      <c r="D1217" s="96" t="s">
        <v>302</v>
      </c>
      <c r="E1217" s="97" t="s">
        <v>501</v>
      </c>
      <c r="F1217" s="98" t="s">
        <v>693</v>
      </c>
      <c r="G1217" s="99"/>
      <c r="H1217" s="99"/>
      <c r="I1217" s="100"/>
      <c r="J1217" s="99"/>
      <c r="K1217" s="99"/>
      <c r="L1217" s="99"/>
      <c r="M1217" s="99">
        <f t="shared" si="412"/>
        <v>0</v>
      </c>
      <c r="N1217" s="99"/>
      <c r="O1217" s="99">
        <v>3250</v>
      </c>
      <c r="Q1217" s="99">
        <v>325</v>
      </c>
      <c r="R1217" s="99">
        <f t="shared" si="410"/>
        <v>0</v>
      </c>
      <c r="S1217" s="99">
        <f t="shared" ref="S1217:S1253" si="413">N1217*Q1217</f>
        <v>0</v>
      </c>
      <c r="T1217" s="99">
        <f t="shared" si="411"/>
        <v>1056250</v>
      </c>
    </row>
    <row r="1218" spans="2:20" hidden="1" x14ac:dyDescent="0.25">
      <c r="B1218" s="83">
        <v>1177</v>
      </c>
      <c r="C1218" s="95" t="s">
        <v>7</v>
      </c>
      <c r="D1218" s="96" t="s">
        <v>302</v>
      </c>
      <c r="E1218" s="97" t="s">
        <v>527</v>
      </c>
      <c r="F1218" s="98" t="s">
        <v>528</v>
      </c>
      <c r="G1218" s="99"/>
      <c r="H1218" s="99"/>
      <c r="I1218" s="100"/>
      <c r="J1218" s="99"/>
      <c r="K1218" s="99"/>
      <c r="L1218" s="99"/>
      <c r="M1218" s="99">
        <f t="shared" si="412"/>
        <v>0</v>
      </c>
      <c r="N1218" s="99"/>
      <c r="O1218" s="99">
        <v>2250</v>
      </c>
      <c r="Q1218" s="99">
        <v>450</v>
      </c>
      <c r="R1218" s="99">
        <f t="shared" si="410"/>
        <v>0</v>
      </c>
      <c r="S1218" s="99">
        <f t="shared" si="413"/>
        <v>0</v>
      </c>
      <c r="T1218" s="99">
        <f t="shared" si="411"/>
        <v>1012500</v>
      </c>
    </row>
    <row r="1219" spans="2:20" hidden="1" x14ac:dyDescent="0.25">
      <c r="B1219" s="83">
        <v>1178</v>
      </c>
      <c r="C1219" s="95" t="s">
        <v>7</v>
      </c>
      <c r="D1219" s="96" t="s">
        <v>302</v>
      </c>
      <c r="E1219" s="97" t="s">
        <v>517</v>
      </c>
      <c r="F1219" s="98" t="s">
        <v>565</v>
      </c>
      <c r="G1219" s="99"/>
      <c r="H1219" s="99"/>
      <c r="I1219" s="100"/>
      <c r="J1219" s="99"/>
      <c r="K1219" s="99"/>
      <c r="L1219" s="99"/>
      <c r="M1219" s="99">
        <f t="shared" si="412"/>
        <v>0</v>
      </c>
      <c r="N1219" s="99"/>
      <c r="O1219" s="99">
        <v>6000</v>
      </c>
      <c r="Q1219" s="99">
        <v>240</v>
      </c>
      <c r="R1219" s="99">
        <f t="shared" si="410"/>
        <v>0</v>
      </c>
      <c r="S1219" s="99">
        <f t="shared" si="413"/>
        <v>0</v>
      </c>
      <c r="T1219" s="99">
        <f t="shared" si="411"/>
        <v>1440000</v>
      </c>
    </row>
    <row r="1220" spans="2:20" hidden="1" x14ac:dyDescent="0.25">
      <c r="B1220" s="83">
        <v>1179</v>
      </c>
      <c r="C1220" s="95" t="s">
        <v>7</v>
      </c>
      <c r="D1220" s="96" t="s">
        <v>659</v>
      </c>
      <c r="E1220" s="97" t="s">
        <v>501</v>
      </c>
      <c r="F1220" s="98" t="s">
        <v>693</v>
      </c>
      <c r="G1220" s="99"/>
      <c r="H1220" s="99"/>
      <c r="I1220" s="100"/>
      <c r="J1220" s="99"/>
      <c r="K1220" s="99"/>
      <c r="L1220" s="99"/>
      <c r="M1220" s="99">
        <f t="shared" si="412"/>
        <v>0</v>
      </c>
      <c r="N1220" s="99"/>
      <c r="O1220" s="99">
        <v>3250</v>
      </c>
      <c r="Q1220" s="99">
        <v>325</v>
      </c>
      <c r="R1220" s="99">
        <f t="shared" si="410"/>
        <v>0</v>
      </c>
      <c r="S1220" s="99">
        <f t="shared" si="413"/>
        <v>0</v>
      </c>
      <c r="T1220" s="99">
        <f t="shared" si="411"/>
        <v>1056250</v>
      </c>
    </row>
    <row r="1221" spans="2:20" hidden="1" x14ac:dyDescent="0.25">
      <c r="B1221" s="83">
        <v>1180</v>
      </c>
      <c r="C1221" s="95" t="s">
        <v>7</v>
      </c>
      <c r="D1221" s="96" t="s">
        <v>659</v>
      </c>
      <c r="E1221" s="97" t="s">
        <v>517</v>
      </c>
      <c r="F1221" s="98" t="s">
        <v>701</v>
      </c>
      <c r="G1221" s="99"/>
      <c r="H1221" s="99"/>
      <c r="I1221" s="100"/>
      <c r="J1221" s="99"/>
      <c r="K1221" s="99"/>
      <c r="L1221" s="99"/>
      <c r="M1221" s="99">
        <f t="shared" si="412"/>
        <v>0</v>
      </c>
      <c r="N1221" s="99"/>
      <c r="O1221" s="99">
        <v>2150</v>
      </c>
      <c r="Q1221" s="99">
        <v>430</v>
      </c>
      <c r="R1221" s="99">
        <f t="shared" si="410"/>
        <v>0</v>
      </c>
      <c r="S1221" s="99">
        <f t="shared" si="413"/>
        <v>0</v>
      </c>
      <c r="T1221" s="99">
        <f t="shared" si="411"/>
        <v>924500</v>
      </c>
    </row>
    <row r="1222" spans="2:20" hidden="1" x14ac:dyDescent="0.25">
      <c r="B1222" s="83">
        <v>1181</v>
      </c>
      <c r="C1222" s="95" t="s">
        <v>7</v>
      </c>
      <c r="D1222" s="96" t="s">
        <v>659</v>
      </c>
      <c r="E1222" s="97" t="s">
        <v>517</v>
      </c>
      <c r="F1222" s="98" t="s">
        <v>702</v>
      </c>
      <c r="G1222" s="99"/>
      <c r="H1222" s="99"/>
      <c r="I1222" s="100"/>
      <c r="J1222" s="99"/>
      <c r="K1222" s="99"/>
      <c r="L1222" s="99"/>
      <c r="M1222" s="99">
        <f t="shared" si="412"/>
        <v>0</v>
      </c>
      <c r="N1222" s="99"/>
      <c r="O1222" s="99">
        <v>2000</v>
      </c>
      <c r="Q1222" s="99">
        <v>400</v>
      </c>
      <c r="R1222" s="99">
        <f t="shared" si="410"/>
        <v>0</v>
      </c>
      <c r="S1222" s="99">
        <f t="shared" si="413"/>
        <v>0</v>
      </c>
      <c r="T1222" s="99">
        <f t="shared" si="411"/>
        <v>800000</v>
      </c>
    </row>
    <row r="1223" spans="2:20" hidden="1" x14ac:dyDescent="0.25">
      <c r="B1223" s="83">
        <v>1182</v>
      </c>
      <c r="C1223" s="95" t="s">
        <v>7</v>
      </c>
      <c r="D1223" s="96" t="s">
        <v>659</v>
      </c>
      <c r="E1223" s="97" t="s">
        <v>517</v>
      </c>
      <c r="F1223" s="98" t="s">
        <v>703</v>
      </c>
      <c r="G1223" s="99"/>
      <c r="H1223" s="99"/>
      <c r="I1223" s="100"/>
      <c r="J1223" s="99"/>
      <c r="K1223" s="99"/>
      <c r="L1223" s="99"/>
      <c r="M1223" s="99">
        <f t="shared" si="412"/>
        <v>0</v>
      </c>
      <c r="N1223" s="99"/>
      <c r="O1223" s="99">
        <v>2425</v>
      </c>
      <c r="Q1223" s="99">
        <v>485</v>
      </c>
      <c r="R1223" s="99">
        <f t="shared" si="410"/>
        <v>0</v>
      </c>
      <c r="S1223" s="99">
        <f t="shared" si="413"/>
        <v>0</v>
      </c>
      <c r="T1223" s="99">
        <f t="shared" si="411"/>
        <v>1176125</v>
      </c>
    </row>
    <row r="1224" spans="2:20" hidden="1" x14ac:dyDescent="0.25">
      <c r="B1224" s="83">
        <v>1183</v>
      </c>
      <c r="C1224" s="95" t="s">
        <v>7</v>
      </c>
      <c r="D1224" s="96" t="s">
        <v>659</v>
      </c>
      <c r="E1224" s="97" t="s">
        <v>517</v>
      </c>
      <c r="F1224" s="98" t="s">
        <v>704</v>
      </c>
      <c r="G1224" s="99"/>
      <c r="H1224" s="99"/>
      <c r="I1224" s="100"/>
      <c r="J1224" s="99"/>
      <c r="K1224" s="99"/>
      <c r="L1224" s="99"/>
      <c r="M1224" s="99">
        <f t="shared" si="412"/>
        <v>0</v>
      </c>
      <c r="N1224" s="99"/>
      <c r="O1224" s="99">
        <v>6000</v>
      </c>
      <c r="Q1224" s="99">
        <v>240</v>
      </c>
      <c r="R1224" s="99">
        <f t="shared" si="410"/>
        <v>0</v>
      </c>
      <c r="S1224" s="99">
        <f t="shared" si="413"/>
        <v>0</v>
      </c>
      <c r="T1224" s="99">
        <f t="shared" si="411"/>
        <v>1440000</v>
      </c>
    </row>
    <row r="1225" spans="2:20" hidden="1" x14ac:dyDescent="0.25">
      <c r="B1225" s="83">
        <v>1184</v>
      </c>
      <c r="C1225" s="95" t="s">
        <v>7</v>
      </c>
      <c r="D1225" s="96" t="s">
        <v>128</v>
      </c>
      <c r="E1225" s="97" t="s">
        <v>517</v>
      </c>
      <c r="F1225" s="98" t="s">
        <v>701</v>
      </c>
      <c r="G1225" s="99"/>
      <c r="H1225" s="99"/>
      <c r="I1225" s="100"/>
      <c r="J1225" s="99"/>
      <c r="K1225" s="99"/>
      <c r="L1225" s="99"/>
      <c r="M1225" s="99">
        <f t="shared" si="412"/>
        <v>0</v>
      </c>
      <c r="N1225" s="99"/>
      <c r="O1225" s="99">
        <v>2150</v>
      </c>
      <c r="Q1225" s="99">
        <v>430</v>
      </c>
      <c r="R1225" s="99">
        <f t="shared" si="410"/>
        <v>0</v>
      </c>
      <c r="S1225" s="99">
        <f t="shared" si="413"/>
        <v>0</v>
      </c>
      <c r="T1225" s="99">
        <f t="shared" si="411"/>
        <v>924500</v>
      </c>
    </row>
    <row r="1226" spans="2:20" hidden="1" x14ac:dyDescent="0.25">
      <c r="B1226" s="83">
        <v>1185</v>
      </c>
      <c r="C1226" s="95" t="s">
        <v>7</v>
      </c>
      <c r="D1226" s="96" t="s">
        <v>128</v>
      </c>
      <c r="E1226" s="97" t="s">
        <v>517</v>
      </c>
      <c r="F1226" s="98" t="s">
        <v>702</v>
      </c>
      <c r="G1226" s="99"/>
      <c r="H1226" s="99"/>
      <c r="I1226" s="100"/>
      <c r="J1226" s="99"/>
      <c r="K1226" s="99"/>
      <c r="L1226" s="99"/>
      <c r="M1226" s="99">
        <f t="shared" si="412"/>
        <v>0</v>
      </c>
      <c r="N1226" s="99"/>
      <c r="O1226" s="99">
        <v>2000</v>
      </c>
      <c r="Q1226" s="99">
        <v>400</v>
      </c>
      <c r="R1226" s="99">
        <f t="shared" si="410"/>
        <v>0</v>
      </c>
      <c r="S1226" s="99">
        <f t="shared" si="413"/>
        <v>0</v>
      </c>
      <c r="T1226" s="99">
        <f t="shared" si="411"/>
        <v>800000</v>
      </c>
    </row>
    <row r="1227" spans="2:20" hidden="1" x14ac:dyDescent="0.25">
      <c r="B1227" s="83">
        <v>1186</v>
      </c>
      <c r="C1227" s="95" t="s">
        <v>7</v>
      </c>
      <c r="D1227" s="96" t="s">
        <v>128</v>
      </c>
      <c r="E1227" s="97" t="s">
        <v>517</v>
      </c>
      <c r="F1227" s="98" t="s">
        <v>703</v>
      </c>
      <c r="G1227" s="99"/>
      <c r="H1227" s="99"/>
      <c r="I1227" s="100"/>
      <c r="J1227" s="99"/>
      <c r="K1227" s="99"/>
      <c r="L1227" s="99"/>
      <c r="M1227" s="99">
        <f t="shared" si="412"/>
        <v>0</v>
      </c>
      <c r="N1227" s="99"/>
      <c r="O1227" s="99">
        <v>2425</v>
      </c>
      <c r="Q1227" s="99">
        <v>485</v>
      </c>
      <c r="R1227" s="99">
        <f t="shared" si="410"/>
        <v>0</v>
      </c>
      <c r="S1227" s="99">
        <f t="shared" si="413"/>
        <v>0</v>
      </c>
      <c r="T1227" s="99">
        <f t="shared" si="411"/>
        <v>1176125</v>
      </c>
    </row>
    <row r="1228" spans="2:20" hidden="1" x14ac:dyDescent="0.25">
      <c r="B1228" s="83">
        <v>1187</v>
      </c>
      <c r="C1228" s="95" t="s">
        <v>7</v>
      </c>
      <c r="D1228" s="96" t="s">
        <v>128</v>
      </c>
      <c r="E1228" s="97" t="s">
        <v>517</v>
      </c>
      <c r="F1228" s="98" t="s">
        <v>704</v>
      </c>
      <c r="G1228" s="99"/>
      <c r="H1228" s="99"/>
      <c r="I1228" s="100"/>
      <c r="J1228" s="99"/>
      <c r="K1228" s="99"/>
      <c r="L1228" s="99"/>
      <c r="M1228" s="99">
        <f t="shared" si="412"/>
        <v>0</v>
      </c>
      <c r="N1228" s="99"/>
      <c r="O1228" s="99">
        <v>6000</v>
      </c>
      <c r="Q1228" s="99">
        <v>240</v>
      </c>
      <c r="R1228" s="99">
        <f t="shared" si="410"/>
        <v>0</v>
      </c>
      <c r="S1228" s="99">
        <f t="shared" si="413"/>
        <v>0</v>
      </c>
      <c r="T1228" s="99">
        <f t="shared" si="411"/>
        <v>1440000</v>
      </c>
    </row>
    <row r="1229" spans="2:20" hidden="1" x14ac:dyDescent="0.25">
      <c r="B1229" s="83">
        <v>1188</v>
      </c>
      <c r="C1229" s="95" t="s">
        <v>7</v>
      </c>
      <c r="D1229" s="96" t="s">
        <v>214</v>
      </c>
      <c r="E1229" s="97" t="s">
        <v>527</v>
      </c>
      <c r="F1229" s="98" t="s">
        <v>546</v>
      </c>
      <c r="G1229" s="99"/>
      <c r="H1229" s="99"/>
      <c r="I1229" s="100"/>
      <c r="J1229" s="99"/>
      <c r="K1229" s="99"/>
      <c r="L1229" s="99"/>
      <c r="M1229" s="99">
        <f t="shared" si="412"/>
        <v>0</v>
      </c>
      <c r="N1229" s="99"/>
      <c r="O1229" s="99">
        <v>18900</v>
      </c>
      <c r="Q1229" s="99">
        <v>945</v>
      </c>
      <c r="R1229" s="99">
        <f t="shared" si="410"/>
        <v>0</v>
      </c>
      <c r="S1229" s="99">
        <f t="shared" si="413"/>
        <v>0</v>
      </c>
      <c r="T1229" s="99">
        <f t="shared" si="411"/>
        <v>17860500</v>
      </c>
    </row>
    <row r="1230" spans="2:20" hidden="1" x14ac:dyDescent="0.25">
      <c r="B1230" s="83">
        <v>1189</v>
      </c>
      <c r="C1230" s="95" t="s">
        <v>7</v>
      </c>
      <c r="D1230" s="96" t="s">
        <v>14</v>
      </c>
      <c r="E1230" s="97" t="s">
        <v>517</v>
      </c>
      <c r="F1230" s="98" t="s">
        <v>551</v>
      </c>
      <c r="G1230" s="99"/>
      <c r="H1230" s="99"/>
      <c r="I1230" s="100"/>
      <c r="J1230" s="99"/>
      <c r="K1230" s="99"/>
      <c r="L1230" s="99"/>
      <c r="M1230" s="99">
        <f t="shared" si="412"/>
        <v>0</v>
      </c>
      <c r="N1230" s="99"/>
      <c r="O1230" s="99">
        <v>6250</v>
      </c>
      <c r="Q1230" s="99">
        <v>250</v>
      </c>
      <c r="R1230" s="99">
        <f t="shared" si="410"/>
        <v>0</v>
      </c>
      <c r="S1230" s="99">
        <f t="shared" si="413"/>
        <v>0</v>
      </c>
      <c r="T1230" s="99">
        <f t="shared" si="411"/>
        <v>1562500</v>
      </c>
    </row>
    <row r="1231" spans="2:20" hidden="1" x14ac:dyDescent="0.25">
      <c r="B1231" s="83">
        <v>1190</v>
      </c>
      <c r="C1231" s="95" t="s">
        <v>7</v>
      </c>
      <c r="D1231" s="96" t="s">
        <v>85</v>
      </c>
      <c r="E1231" s="97" t="s">
        <v>517</v>
      </c>
      <c r="F1231" s="98" t="s">
        <v>706</v>
      </c>
      <c r="G1231" s="99"/>
      <c r="H1231" s="99"/>
      <c r="I1231" s="100"/>
      <c r="J1231" s="99"/>
      <c r="K1231" s="99"/>
      <c r="L1231" s="99"/>
      <c r="M1231" s="99">
        <f t="shared" si="412"/>
        <v>0</v>
      </c>
      <c r="N1231" s="99"/>
      <c r="O1231" s="99">
        <v>3400</v>
      </c>
      <c r="Q1231" s="99">
        <v>340</v>
      </c>
      <c r="R1231" s="99">
        <f t="shared" si="410"/>
        <v>0</v>
      </c>
      <c r="S1231" s="99">
        <f t="shared" si="413"/>
        <v>0</v>
      </c>
      <c r="T1231" s="99">
        <f t="shared" si="411"/>
        <v>1156000</v>
      </c>
    </row>
    <row r="1232" spans="2:20" hidden="1" x14ac:dyDescent="0.25">
      <c r="B1232" s="83">
        <v>1191</v>
      </c>
      <c r="C1232" s="95" t="s">
        <v>7</v>
      </c>
      <c r="D1232" s="96" t="s">
        <v>85</v>
      </c>
      <c r="E1232" s="97" t="s">
        <v>517</v>
      </c>
      <c r="F1232" s="98" t="s">
        <v>707</v>
      </c>
      <c r="G1232" s="99"/>
      <c r="H1232" s="99"/>
      <c r="I1232" s="100"/>
      <c r="J1232" s="99"/>
      <c r="K1232" s="99"/>
      <c r="L1232" s="99"/>
      <c r="M1232" s="99">
        <f t="shared" si="412"/>
        <v>0</v>
      </c>
      <c r="N1232" s="99"/>
      <c r="O1232" s="99">
        <v>3500</v>
      </c>
      <c r="Q1232" s="99">
        <v>350</v>
      </c>
      <c r="R1232" s="99">
        <f t="shared" si="410"/>
        <v>0</v>
      </c>
      <c r="S1232" s="99">
        <f t="shared" si="413"/>
        <v>0</v>
      </c>
      <c r="T1232" s="99">
        <f t="shared" si="411"/>
        <v>1225000</v>
      </c>
    </row>
    <row r="1233" spans="2:20" hidden="1" x14ac:dyDescent="0.25">
      <c r="B1233" s="83">
        <v>1192</v>
      </c>
      <c r="C1233" s="95" t="s">
        <v>7</v>
      </c>
      <c r="D1233" s="96" t="s">
        <v>85</v>
      </c>
      <c r="E1233" s="97" t="s">
        <v>517</v>
      </c>
      <c r="F1233" s="98" t="s">
        <v>708</v>
      </c>
      <c r="G1233" s="99"/>
      <c r="H1233" s="99"/>
      <c r="I1233" s="100"/>
      <c r="J1233" s="99"/>
      <c r="K1233" s="99"/>
      <c r="L1233" s="99"/>
      <c r="M1233" s="99">
        <f t="shared" si="412"/>
        <v>0</v>
      </c>
      <c r="N1233" s="99"/>
      <c r="O1233" s="99">
        <v>3200</v>
      </c>
      <c r="Q1233" s="99">
        <v>320</v>
      </c>
      <c r="R1233" s="99">
        <f t="shared" si="410"/>
        <v>0</v>
      </c>
      <c r="S1233" s="99">
        <f t="shared" si="413"/>
        <v>0</v>
      </c>
      <c r="T1233" s="99">
        <f t="shared" si="411"/>
        <v>1024000</v>
      </c>
    </row>
    <row r="1234" spans="2:20" hidden="1" x14ac:dyDescent="0.25">
      <c r="B1234" s="83">
        <v>1193</v>
      </c>
      <c r="C1234" s="95" t="s">
        <v>7</v>
      </c>
      <c r="D1234" s="96" t="s">
        <v>85</v>
      </c>
      <c r="E1234" s="97" t="s">
        <v>517</v>
      </c>
      <c r="F1234" s="98" t="s">
        <v>709</v>
      </c>
      <c r="G1234" s="99"/>
      <c r="H1234" s="99"/>
      <c r="I1234" s="100"/>
      <c r="J1234" s="99"/>
      <c r="K1234" s="99"/>
      <c r="L1234" s="99"/>
      <c r="M1234" s="99">
        <f t="shared" si="412"/>
        <v>0</v>
      </c>
      <c r="N1234" s="99"/>
      <c r="O1234" s="99">
        <v>10600</v>
      </c>
      <c r="Q1234" s="99">
        <v>530</v>
      </c>
      <c r="R1234" s="99">
        <f t="shared" si="410"/>
        <v>0</v>
      </c>
      <c r="S1234" s="99">
        <f t="shared" si="413"/>
        <v>0</v>
      </c>
      <c r="T1234" s="99">
        <f t="shared" si="411"/>
        <v>5618000</v>
      </c>
    </row>
    <row r="1235" spans="2:20" hidden="1" x14ac:dyDescent="0.25">
      <c r="B1235" s="83">
        <v>1194</v>
      </c>
      <c r="C1235" s="95" t="s">
        <v>7</v>
      </c>
      <c r="D1235" s="96" t="s">
        <v>85</v>
      </c>
      <c r="E1235" s="97" t="s">
        <v>501</v>
      </c>
      <c r="F1235" s="98" t="s">
        <v>693</v>
      </c>
      <c r="G1235" s="99"/>
      <c r="H1235" s="99"/>
      <c r="I1235" s="100"/>
      <c r="J1235" s="99"/>
      <c r="K1235" s="99"/>
      <c r="L1235" s="99"/>
      <c r="M1235" s="99">
        <f t="shared" si="412"/>
        <v>0</v>
      </c>
      <c r="N1235" s="99"/>
      <c r="O1235" s="99">
        <v>3250</v>
      </c>
      <c r="Q1235" s="99">
        <v>325</v>
      </c>
      <c r="R1235" s="99">
        <f t="shared" si="410"/>
        <v>0</v>
      </c>
      <c r="S1235" s="99">
        <f t="shared" si="413"/>
        <v>0</v>
      </c>
      <c r="T1235" s="99">
        <f t="shared" si="411"/>
        <v>1056250</v>
      </c>
    </row>
    <row r="1236" spans="2:20" hidden="1" x14ac:dyDescent="0.25">
      <c r="B1236" s="83">
        <v>1195</v>
      </c>
      <c r="C1236" s="95" t="s">
        <v>7</v>
      </c>
      <c r="D1236" s="96" t="s">
        <v>85</v>
      </c>
      <c r="E1236" s="97" t="s">
        <v>527</v>
      </c>
      <c r="F1236" s="98" t="s">
        <v>532</v>
      </c>
      <c r="G1236" s="99"/>
      <c r="H1236" s="99"/>
      <c r="I1236" s="100"/>
      <c r="J1236" s="99"/>
      <c r="K1236" s="99"/>
      <c r="L1236" s="99"/>
      <c r="M1236" s="99">
        <f t="shared" si="412"/>
        <v>0</v>
      </c>
      <c r="N1236" s="99"/>
      <c r="O1236" s="99">
        <v>4560</v>
      </c>
      <c r="Q1236" s="99">
        <v>456</v>
      </c>
      <c r="R1236" s="99">
        <f t="shared" si="410"/>
        <v>0</v>
      </c>
      <c r="S1236" s="99">
        <f t="shared" si="413"/>
        <v>0</v>
      </c>
      <c r="T1236" s="99">
        <f t="shared" si="411"/>
        <v>2079360</v>
      </c>
    </row>
    <row r="1237" spans="2:20" hidden="1" x14ac:dyDescent="0.25">
      <c r="B1237" s="83">
        <v>1196</v>
      </c>
      <c r="C1237" s="95" t="s">
        <v>7</v>
      </c>
      <c r="D1237" s="96" t="s">
        <v>65</v>
      </c>
      <c r="E1237" s="97" t="s">
        <v>517</v>
      </c>
      <c r="F1237" s="98" t="s">
        <v>529</v>
      </c>
      <c r="G1237" s="99"/>
      <c r="H1237" s="99"/>
      <c r="I1237" s="100"/>
      <c r="J1237" s="99"/>
      <c r="K1237" s="99"/>
      <c r="L1237" s="99"/>
      <c r="M1237" s="99">
        <f t="shared" si="412"/>
        <v>0</v>
      </c>
      <c r="N1237" s="99"/>
      <c r="O1237" s="99">
        <v>4700</v>
      </c>
      <c r="Q1237" s="99">
        <v>470</v>
      </c>
      <c r="R1237" s="99">
        <f>M1237*Q1237</f>
        <v>0</v>
      </c>
      <c r="S1237" s="99">
        <f>N1237*Q1237</f>
        <v>0</v>
      </c>
      <c r="T1237" s="99">
        <f>O1237*Q1237</f>
        <v>2209000</v>
      </c>
    </row>
    <row r="1238" spans="2:20" hidden="1" x14ac:dyDescent="0.25">
      <c r="B1238" s="83">
        <v>1197</v>
      </c>
      <c r="C1238" s="95" t="s">
        <v>7</v>
      </c>
      <c r="D1238" s="96" t="s">
        <v>65</v>
      </c>
      <c r="E1238" s="97" t="s">
        <v>517</v>
      </c>
      <c r="F1238" s="98" t="s">
        <v>530</v>
      </c>
      <c r="G1238" s="99"/>
      <c r="H1238" s="99"/>
      <c r="I1238" s="100"/>
      <c r="J1238" s="99"/>
      <c r="K1238" s="99"/>
      <c r="L1238" s="99"/>
      <c r="M1238" s="99">
        <f t="shared" si="412"/>
        <v>0</v>
      </c>
      <c r="N1238" s="99"/>
      <c r="O1238" s="99">
        <v>4700</v>
      </c>
      <c r="Q1238" s="99">
        <v>470</v>
      </c>
      <c r="R1238" s="99">
        <f>M1238*Q1238</f>
        <v>0</v>
      </c>
      <c r="S1238" s="99">
        <f>N1238*Q1238</f>
        <v>0</v>
      </c>
      <c r="T1238" s="99">
        <f>O1238*Q1238</f>
        <v>2209000</v>
      </c>
    </row>
    <row r="1239" spans="2:20" hidden="1" x14ac:dyDescent="0.25">
      <c r="B1239" s="83">
        <v>1198</v>
      </c>
      <c r="C1239" s="95" t="s">
        <v>7</v>
      </c>
      <c r="D1239" s="96" t="s">
        <v>65</v>
      </c>
      <c r="E1239" s="97" t="s">
        <v>517</v>
      </c>
      <c r="F1239" s="98" t="s">
        <v>531</v>
      </c>
      <c r="G1239" s="99"/>
      <c r="H1239" s="99"/>
      <c r="I1239" s="100"/>
      <c r="J1239" s="99"/>
      <c r="K1239" s="99"/>
      <c r="L1239" s="99"/>
      <c r="M1239" s="99">
        <f t="shared" si="412"/>
        <v>0</v>
      </c>
      <c r="N1239" s="99"/>
      <c r="O1239" s="99">
        <v>4700</v>
      </c>
      <c r="Q1239" s="99">
        <v>470</v>
      </c>
      <c r="R1239" s="99">
        <f t="shared" si="410"/>
        <v>0</v>
      </c>
      <c r="S1239" s="99">
        <f t="shared" si="413"/>
        <v>0</v>
      </c>
      <c r="T1239" s="99">
        <f t="shared" si="411"/>
        <v>2209000</v>
      </c>
    </row>
    <row r="1240" spans="2:20" hidden="1" x14ac:dyDescent="0.25">
      <c r="B1240" s="83">
        <v>1199</v>
      </c>
      <c r="C1240" s="95" t="s">
        <v>7</v>
      </c>
      <c r="D1240" s="96" t="s">
        <v>65</v>
      </c>
      <c r="E1240" s="97" t="s">
        <v>501</v>
      </c>
      <c r="F1240" s="98" t="s">
        <v>693</v>
      </c>
      <c r="G1240" s="99"/>
      <c r="H1240" s="99"/>
      <c r="I1240" s="100"/>
      <c r="J1240" s="99"/>
      <c r="K1240" s="99"/>
      <c r="L1240" s="99"/>
      <c r="M1240" s="99">
        <f t="shared" si="412"/>
        <v>0</v>
      </c>
      <c r="N1240" s="99"/>
      <c r="O1240" s="99">
        <v>3250</v>
      </c>
      <c r="Q1240" s="99">
        <v>325</v>
      </c>
      <c r="R1240" s="99">
        <f t="shared" si="410"/>
        <v>0</v>
      </c>
      <c r="S1240" s="99">
        <f t="shared" si="413"/>
        <v>0</v>
      </c>
      <c r="T1240" s="99">
        <f t="shared" si="411"/>
        <v>1056250</v>
      </c>
    </row>
    <row r="1241" spans="2:20" hidden="1" x14ac:dyDescent="0.25">
      <c r="B1241" s="83">
        <v>1200</v>
      </c>
      <c r="C1241" s="95" t="s">
        <v>7</v>
      </c>
      <c r="D1241" s="96" t="s">
        <v>590</v>
      </c>
      <c r="E1241" s="97" t="s">
        <v>587</v>
      </c>
      <c r="F1241" s="98" t="s">
        <v>710</v>
      </c>
      <c r="G1241" s="99"/>
      <c r="H1241" s="99"/>
      <c r="I1241" s="100"/>
      <c r="J1241" s="99"/>
      <c r="K1241" s="99"/>
      <c r="L1241" s="99"/>
      <c r="M1241" s="99">
        <f t="shared" si="412"/>
        <v>0</v>
      </c>
      <c r="N1241" s="99"/>
      <c r="O1241" s="99">
        <v>6600</v>
      </c>
      <c r="Q1241" s="99">
        <v>6600</v>
      </c>
      <c r="R1241" s="99">
        <f t="shared" si="410"/>
        <v>0</v>
      </c>
      <c r="S1241" s="99">
        <f t="shared" si="413"/>
        <v>0</v>
      </c>
      <c r="T1241" s="99">
        <f t="shared" si="411"/>
        <v>43560000</v>
      </c>
    </row>
    <row r="1242" spans="2:20" hidden="1" x14ac:dyDescent="0.25">
      <c r="B1242" s="83">
        <v>1201</v>
      </c>
      <c r="C1242" s="95" t="s">
        <v>7</v>
      </c>
      <c r="D1242" s="96" t="s">
        <v>590</v>
      </c>
      <c r="E1242" s="97" t="s">
        <v>587</v>
      </c>
      <c r="F1242" s="98" t="s">
        <v>711</v>
      </c>
      <c r="G1242" s="99"/>
      <c r="H1242" s="99"/>
      <c r="I1242" s="100"/>
      <c r="J1242" s="99"/>
      <c r="K1242" s="99"/>
      <c r="L1242" s="99"/>
      <c r="M1242" s="99">
        <f t="shared" si="412"/>
        <v>0</v>
      </c>
      <c r="N1242" s="99"/>
      <c r="O1242" s="99">
        <v>13000</v>
      </c>
      <c r="Q1242" s="99">
        <v>13000</v>
      </c>
      <c r="R1242" s="99">
        <f t="shared" si="410"/>
        <v>0</v>
      </c>
      <c r="S1242" s="99">
        <f t="shared" si="413"/>
        <v>0</v>
      </c>
      <c r="T1242" s="99">
        <f t="shared" si="411"/>
        <v>169000000</v>
      </c>
    </row>
    <row r="1243" spans="2:20" hidden="1" x14ac:dyDescent="0.25">
      <c r="B1243" s="83">
        <v>1202</v>
      </c>
      <c r="C1243" s="95" t="s">
        <v>7</v>
      </c>
      <c r="D1243" s="96" t="s">
        <v>348</v>
      </c>
      <c r="E1243" s="97" t="s">
        <v>517</v>
      </c>
      <c r="F1243" s="98" t="s">
        <v>529</v>
      </c>
      <c r="G1243" s="99"/>
      <c r="H1243" s="99"/>
      <c r="I1243" s="100"/>
      <c r="J1243" s="99"/>
      <c r="K1243" s="99"/>
      <c r="L1243" s="99"/>
      <c r="M1243" s="99">
        <f t="shared" si="412"/>
        <v>0</v>
      </c>
      <c r="N1243" s="99"/>
      <c r="O1243" s="99">
        <v>4700</v>
      </c>
      <c r="Q1243" s="99">
        <v>470</v>
      </c>
      <c r="R1243" s="99">
        <f t="shared" si="410"/>
        <v>0</v>
      </c>
      <c r="S1243" s="99">
        <f t="shared" si="413"/>
        <v>0</v>
      </c>
      <c r="T1243" s="99">
        <f t="shared" si="411"/>
        <v>2209000</v>
      </c>
    </row>
    <row r="1244" spans="2:20" hidden="1" x14ac:dyDescent="0.25">
      <c r="B1244" s="83">
        <v>1203</v>
      </c>
      <c r="C1244" s="95" t="s">
        <v>7</v>
      </c>
      <c r="D1244" s="96" t="s">
        <v>348</v>
      </c>
      <c r="E1244" s="97" t="s">
        <v>517</v>
      </c>
      <c r="F1244" s="98" t="s">
        <v>530</v>
      </c>
      <c r="G1244" s="99"/>
      <c r="H1244" s="99"/>
      <c r="I1244" s="100"/>
      <c r="J1244" s="99"/>
      <c r="K1244" s="99"/>
      <c r="L1244" s="99"/>
      <c r="M1244" s="99">
        <f t="shared" si="412"/>
        <v>0</v>
      </c>
      <c r="N1244" s="99"/>
      <c r="O1244" s="99">
        <v>4700</v>
      </c>
      <c r="Q1244" s="99">
        <v>470</v>
      </c>
      <c r="R1244" s="99">
        <f t="shared" si="410"/>
        <v>0</v>
      </c>
      <c r="S1244" s="99">
        <f t="shared" si="413"/>
        <v>0</v>
      </c>
      <c r="T1244" s="99">
        <f t="shared" si="411"/>
        <v>2209000</v>
      </c>
    </row>
    <row r="1245" spans="2:20" hidden="1" x14ac:dyDescent="0.25">
      <c r="B1245" s="83">
        <v>1204</v>
      </c>
      <c r="C1245" s="95" t="s">
        <v>7</v>
      </c>
      <c r="D1245" s="96" t="s">
        <v>348</v>
      </c>
      <c r="E1245" s="97" t="s">
        <v>517</v>
      </c>
      <c r="F1245" s="98" t="s">
        <v>531</v>
      </c>
      <c r="G1245" s="99"/>
      <c r="H1245" s="99"/>
      <c r="I1245" s="100"/>
      <c r="J1245" s="99"/>
      <c r="K1245" s="99"/>
      <c r="L1245" s="99"/>
      <c r="M1245" s="99">
        <f t="shared" si="412"/>
        <v>0</v>
      </c>
      <c r="N1245" s="99"/>
      <c r="O1245" s="99">
        <v>4700</v>
      </c>
      <c r="Q1245" s="99">
        <v>470</v>
      </c>
      <c r="R1245" s="99">
        <f t="shared" si="410"/>
        <v>0</v>
      </c>
      <c r="S1245" s="99">
        <f t="shared" si="413"/>
        <v>0</v>
      </c>
      <c r="T1245" s="99">
        <f t="shared" si="411"/>
        <v>2209000</v>
      </c>
    </row>
    <row r="1246" spans="2:20" x14ac:dyDescent="0.25">
      <c r="B1246" s="83">
        <v>1205</v>
      </c>
      <c r="C1246" s="95" t="s">
        <v>23</v>
      </c>
      <c r="D1246" s="96" t="s">
        <v>756</v>
      </c>
      <c r="E1246" s="97" t="s">
        <v>117</v>
      </c>
      <c r="F1246" s="98" t="s">
        <v>122</v>
      </c>
      <c r="G1246" s="99"/>
      <c r="H1246" s="99"/>
      <c r="I1246" s="100"/>
      <c r="J1246" s="99"/>
      <c r="K1246" s="99"/>
      <c r="L1246" s="99"/>
      <c r="M1246" s="99">
        <f t="shared" si="412"/>
        <v>0</v>
      </c>
      <c r="N1246" s="99"/>
      <c r="O1246" s="99">
        <v>3740</v>
      </c>
      <c r="Q1246" s="99">
        <v>110</v>
      </c>
      <c r="R1246" s="99">
        <f t="shared" si="410"/>
        <v>0</v>
      </c>
      <c r="S1246" s="99">
        <f t="shared" si="413"/>
        <v>0</v>
      </c>
      <c r="T1246" s="99">
        <f t="shared" si="411"/>
        <v>411400</v>
      </c>
    </row>
    <row r="1247" spans="2:20" x14ac:dyDescent="0.25">
      <c r="B1247" s="83">
        <v>1206</v>
      </c>
      <c r="C1247" s="95" t="s">
        <v>23</v>
      </c>
      <c r="D1247" s="96" t="s">
        <v>224</v>
      </c>
      <c r="E1247" s="97" t="s">
        <v>236</v>
      </c>
      <c r="F1247" s="98" t="s">
        <v>254</v>
      </c>
      <c r="G1247" s="99"/>
      <c r="H1247" s="99"/>
      <c r="I1247" s="100"/>
      <c r="J1247" s="99"/>
      <c r="K1247" s="99"/>
      <c r="L1247" s="99"/>
      <c r="M1247" s="99">
        <f t="shared" si="412"/>
        <v>0</v>
      </c>
      <c r="N1247" s="99"/>
      <c r="O1247" s="99">
        <v>6250</v>
      </c>
      <c r="Q1247" s="99">
        <v>125</v>
      </c>
      <c r="R1247" s="99">
        <f t="shared" si="410"/>
        <v>0</v>
      </c>
      <c r="S1247" s="99">
        <f t="shared" si="413"/>
        <v>0</v>
      </c>
      <c r="T1247" s="99">
        <f t="shared" si="411"/>
        <v>781250</v>
      </c>
    </row>
    <row r="1248" spans="2:20" x14ac:dyDescent="0.25">
      <c r="B1248" s="83">
        <v>1207</v>
      </c>
      <c r="C1248" s="95" t="s">
        <v>23</v>
      </c>
      <c r="D1248" s="96" t="s">
        <v>224</v>
      </c>
      <c r="E1248" s="97" t="s">
        <v>236</v>
      </c>
      <c r="F1248" s="98" t="s">
        <v>652</v>
      </c>
      <c r="G1248" s="99"/>
      <c r="H1248" s="99"/>
      <c r="I1248" s="100"/>
      <c r="J1248" s="99"/>
      <c r="K1248" s="99"/>
      <c r="L1248" s="99"/>
      <c r="M1248" s="99">
        <f t="shared" si="412"/>
        <v>0</v>
      </c>
      <c r="N1248" s="99"/>
      <c r="O1248" s="99">
        <v>3425</v>
      </c>
      <c r="Q1248" s="99">
        <v>137</v>
      </c>
      <c r="R1248" s="99">
        <f t="shared" si="410"/>
        <v>0</v>
      </c>
      <c r="S1248" s="99">
        <f t="shared" si="413"/>
        <v>0</v>
      </c>
      <c r="T1248" s="99">
        <f t="shared" si="411"/>
        <v>469225</v>
      </c>
    </row>
    <row r="1249" spans="2:20" x14ac:dyDescent="0.25">
      <c r="B1249" s="83">
        <v>1208</v>
      </c>
      <c r="C1249" s="95" t="s">
        <v>23</v>
      </c>
      <c r="D1249" s="96" t="s">
        <v>224</v>
      </c>
      <c r="E1249" s="97" t="s">
        <v>501</v>
      </c>
      <c r="F1249" s="98" t="s">
        <v>721</v>
      </c>
      <c r="G1249" s="99"/>
      <c r="H1249" s="99"/>
      <c r="I1249" s="100"/>
      <c r="J1249" s="99"/>
      <c r="K1249" s="99"/>
      <c r="L1249" s="99"/>
      <c r="M1249" s="99">
        <f t="shared" si="412"/>
        <v>0</v>
      </c>
      <c r="N1249" s="99"/>
      <c r="O1249" s="99">
        <v>3300</v>
      </c>
      <c r="Q1249" s="99">
        <v>330</v>
      </c>
      <c r="R1249" s="99">
        <f t="shared" si="410"/>
        <v>0</v>
      </c>
      <c r="S1249" s="99">
        <f t="shared" si="413"/>
        <v>0</v>
      </c>
      <c r="T1249" s="99">
        <f t="shared" si="411"/>
        <v>1089000</v>
      </c>
    </row>
    <row r="1250" spans="2:20" hidden="1" x14ac:dyDescent="0.25">
      <c r="B1250" s="83">
        <v>1210</v>
      </c>
      <c r="C1250" s="95" t="s">
        <v>7</v>
      </c>
      <c r="D1250" s="96"/>
      <c r="E1250" s="97" t="s">
        <v>581</v>
      </c>
      <c r="F1250" s="98" t="s">
        <v>586</v>
      </c>
      <c r="G1250" s="99"/>
      <c r="H1250" s="99"/>
      <c r="I1250" s="100"/>
      <c r="J1250" s="99"/>
      <c r="K1250" s="99"/>
      <c r="L1250" s="99"/>
      <c r="M1250" s="99">
        <f t="shared" ref="M1250:M1252" si="414">SUM(K1250+L1250)</f>
        <v>0</v>
      </c>
      <c r="N1250" s="99"/>
      <c r="O1250" s="99">
        <v>21417</v>
      </c>
      <c r="Q1250" s="99">
        <v>110</v>
      </c>
      <c r="R1250" s="99">
        <f t="shared" ref="R1250:R1252" si="415">M1250*Q1250</f>
        <v>0</v>
      </c>
      <c r="S1250" s="99">
        <f t="shared" ref="S1250:S1252" si="416">N1250*Q1250</f>
        <v>0</v>
      </c>
      <c r="T1250" s="99">
        <f t="shared" ref="T1250:T1252" si="417">O1250*Q1250</f>
        <v>2355870</v>
      </c>
    </row>
    <row r="1251" spans="2:20" x14ac:dyDescent="0.25">
      <c r="B1251" s="83">
        <v>1211</v>
      </c>
      <c r="C1251" s="95" t="s">
        <v>23</v>
      </c>
      <c r="D1251" s="96"/>
      <c r="E1251" s="97" t="s">
        <v>581</v>
      </c>
      <c r="F1251" s="98" t="s">
        <v>793</v>
      </c>
      <c r="G1251" s="99"/>
      <c r="H1251" s="99"/>
      <c r="I1251" s="100"/>
      <c r="J1251" s="99"/>
      <c r="K1251" s="99"/>
      <c r="L1251" s="99"/>
      <c r="M1251" s="99">
        <f t="shared" si="414"/>
        <v>0</v>
      </c>
      <c r="N1251" s="99"/>
      <c r="O1251" s="99">
        <v>27948</v>
      </c>
      <c r="Q1251" s="99">
        <v>110</v>
      </c>
      <c r="R1251" s="99">
        <f t="shared" si="415"/>
        <v>0</v>
      </c>
      <c r="S1251" s="99">
        <f t="shared" si="416"/>
        <v>0</v>
      </c>
      <c r="T1251" s="99">
        <f t="shared" si="417"/>
        <v>3074280</v>
      </c>
    </row>
    <row r="1252" spans="2:20" x14ac:dyDescent="0.25">
      <c r="B1252" s="83">
        <v>1212</v>
      </c>
      <c r="C1252" s="95" t="s">
        <v>23</v>
      </c>
      <c r="D1252" s="96"/>
      <c r="E1252" s="97" t="s">
        <v>581</v>
      </c>
      <c r="F1252" s="98" t="s">
        <v>794</v>
      </c>
      <c r="G1252" s="99"/>
      <c r="H1252" s="99"/>
      <c r="I1252" s="100"/>
      <c r="J1252" s="99"/>
      <c r="K1252" s="99"/>
      <c r="L1252" s="99"/>
      <c r="M1252" s="99">
        <f t="shared" si="414"/>
        <v>0</v>
      </c>
      <c r="N1252" s="99"/>
      <c r="O1252" s="99">
        <v>9625</v>
      </c>
      <c r="Q1252" s="99">
        <v>110</v>
      </c>
      <c r="R1252" s="99">
        <f t="shared" si="415"/>
        <v>0</v>
      </c>
      <c r="S1252" s="99">
        <f t="shared" si="416"/>
        <v>0</v>
      </c>
      <c r="T1252" s="99">
        <f t="shared" si="417"/>
        <v>1058750</v>
      </c>
    </row>
    <row r="1253" spans="2:20" x14ac:dyDescent="0.25">
      <c r="B1253" s="83">
        <v>1212</v>
      </c>
      <c r="C1253" s="95" t="s">
        <v>23</v>
      </c>
      <c r="D1253" s="96"/>
      <c r="E1253" s="97" t="s">
        <v>587</v>
      </c>
      <c r="F1253" s="142" t="s">
        <v>592</v>
      </c>
      <c r="G1253" s="99"/>
      <c r="H1253" s="99"/>
      <c r="I1253" s="100"/>
      <c r="J1253" s="99"/>
      <c r="K1253" s="99"/>
      <c r="L1253" s="99"/>
      <c r="M1253" s="99">
        <f t="shared" si="412"/>
        <v>0</v>
      </c>
      <c r="N1253" s="99"/>
      <c r="O1253" s="99">
        <v>29946</v>
      </c>
      <c r="Q1253" s="99">
        <v>110</v>
      </c>
      <c r="R1253" s="99">
        <f t="shared" si="410"/>
        <v>0</v>
      </c>
      <c r="S1253" s="99">
        <f t="shared" si="413"/>
        <v>0</v>
      </c>
      <c r="T1253" s="99">
        <f t="shared" si="411"/>
        <v>3294060</v>
      </c>
    </row>
    <row r="1255" spans="2:20" x14ac:dyDescent="0.25">
      <c r="G1255" s="41"/>
    </row>
    <row r="1256" spans="2:20" x14ac:dyDescent="0.25">
      <c r="F1256" s="2" t="s">
        <v>646</v>
      </c>
      <c r="G1256" s="42">
        <f t="shared" ref="G1256:O1256" si="418">SUBTOTAL(9,G8:G1253)</f>
        <v>0</v>
      </c>
      <c r="H1256" s="42">
        <f t="shared" si="418"/>
        <v>0</v>
      </c>
      <c r="I1256" s="42">
        <f t="shared" si="418"/>
        <v>0</v>
      </c>
      <c r="J1256" s="42">
        <f t="shared" si="418"/>
        <v>0</v>
      </c>
      <c r="K1256" s="42">
        <f t="shared" si="418"/>
        <v>1308731.5800000005</v>
      </c>
      <c r="L1256" s="42">
        <f t="shared" si="418"/>
        <v>99786.387999999992</v>
      </c>
      <c r="M1256" s="42">
        <f t="shared" si="418"/>
        <v>1408517.9680000006</v>
      </c>
      <c r="N1256" s="42">
        <f t="shared" si="418"/>
        <v>0</v>
      </c>
      <c r="O1256" s="42">
        <f t="shared" si="418"/>
        <v>1712509.2027489666</v>
      </c>
      <c r="Q1256" s="42">
        <f t="shared" ref="Q1256:T1256" si="419">SUBTOTAL(9,Q8:Q1253)</f>
        <v>150447.79173841479</v>
      </c>
      <c r="R1256" s="42">
        <f t="shared" si="419"/>
        <v>432113137.60071629</v>
      </c>
      <c r="S1256" s="42">
        <f t="shared" si="419"/>
        <v>0</v>
      </c>
      <c r="T1256" s="42">
        <f t="shared" si="419"/>
        <v>490411123.89404631</v>
      </c>
    </row>
    <row r="1257" spans="2:20" x14ac:dyDescent="0.25">
      <c r="O1257" s="54" t="e">
        <f>O1256/N1256</f>
        <v>#DIV/0!</v>
      </c>
      <c r="T1257" s="54" t="e">
        <f>T1256/S1256</f>
        <v>#DIV/0!</v>
      </c>
    </row>
    <row r="1258" spans="2:20" x14ac:dyDescent="0.25">
      <c r="J1258" s="54" t="s">
        <v>697</v>
      </c>
      <c r="K1258" s="108">
        <v>4104</v>
      </c>
      <c r="L1258" s="108"/>
      <c r="M1258" s="108"/>
      <c r="N1258" s="108"/>
      <c r="T1258" s="109"/>
    </row>
  </sheetData>
  <autoFilter ref="B6:O1253" xr:uid="{00000000-0009-0000-0000-000001000000}">
    <filterColumn colId="1">
      <filters>
        <filter val="C3"/>
        <filter val="C4"/>
      </filters>
    </filterColumn>
    <sortState ref="B9:M1088">
      <sortCondition ref="B6"/>
    </sortState>
  </autoFilter>
  <mergeCells count="8">
    <mergeCell ref="F1036:G1036"/>
    <mergeCell ref="B2:M3"/>
    <mergeCell ref="N2:O3"/>
    <mergeCell ref="B6:B7"/>
    <mergeCell ref="C6:C7"/>
    <mergeCell ref="D6:D7"/>
    <mergeCell ref="E6:E7"/>
    <mergeCell ref="F6:F7"/>
  </mergeCells>
  <conditionalFormatting sqref="P15:P52 P1111:P1113 P813:P843 P710:P712 P1115:P1117 P1090:P1098 P732:P737 P1120:P1126 P1129:P1131 P1133:P1156 P1088 P729:P730 P1158:P1165 P845:P868 P739:P811 P870:P925 P1033:P1035 P1031 P1028 P1037:P1058 P359:P708 P247:P357 P716:P718 P1104:P1109 P219:P243 P179:P217 P1076:P1086 P927:P1005 P720:P721 P1100:P1101 P54 P56:P177 P1060:P1074 P245 P1009:P1026">
    <cfRule type="cellIs" dxfId="48" priority="49" operator="lessThan">
      <formula>0</formula>
    </cfRule>
  </conditionalFormatting>
  <conditionalFormatting sqref="P1110">
    <cfRule type="cellIs" dxfId="47" priority="48" operator="lessThan">
      <formula>0</formula>
    </cfRule>
  </conditionalFormatting>
  <conditionalFormatting sqref="P812">
    <cfRule type="cellIs" dxfId="46" priority="47" operator="lessThan">
      <formula>0</formula>
    </cfRule>
  </conditionalFormatting>
  <conditionalFormatting sqref="P709">
    <cfRule type="cellIs" dxfId="45" priority="46" operator="lessThan">
      <formula>0</formula>
    </cfRule>
  </conditionalFormatting>
  <conditionalFormatting sqref="P1114">
    <cfRule type="cellIs" dxfId="44" priority="45" operator="lessThan">
      <formula>0</formula>
    </cfRule>
  </conditionalFormatting>
  <conditionalFormatting sqref="P1089">
    <cfRule type="cellIs" dxfId="43" priority="44" operator="lessThan">
      <formula>0</formula>
    </cfRule>
  </conditionalFormatting>
  <conditionalFormatting sqref="P731">
    <cfRule type="cellIs" dxfId="42" priority="43" operator="lessThan">
      <formula>0</formula>
    </cfRule>
  </conditionalFormatting>
  <conditionalFormatting sqref="P1119">
    <cfRule type="cellIs" dxfId="41" priority="42" operator="lessThan">
      <formula>0</formula>
    </cfRule>
  </conditionalFormatting>
  <conditionalFormatting sqref="P1118">
    <cfRule type="cellIs" dxfId="40" priority="41" operator="lessThan">
      <formula>0</formula>
    </cfRule>
  </conditionalFormatting>
  <conditionalFormatting sqref="P1128">
    <cfRule type="cellIs" dxfId="39" priority="40" operator="lessThan">
      <formula>0</formula>
    </cfRule>
  </conditionalFormatting>
  <conditionalFormatting sqref="P1127">
    <cfRule type="cellIs" dxfId="38" priority="39" operator="lessThan">
      <formula>0</formula>
    </cfRule>
  </conditionalFormatting>
  <conditionalFormatting sqref="P1132">
    <cfRule type="cellIs" dxfId="37" priority="38" operator="lessThan">
      <formula>0</formula>
    </cfRule>
  </conditionalFormatting>
  <conditionalFormatting sqref="P1087">
    <cfRule type="cellIs" dxfId="36" priority="37" operator="lessThan">
      <formula>0</formula>
    </cfRule>
  </conditionalFormatting>
  <conditionalFormatting sqref="P724">
    <cfRule type="cellIs" dxfId="35" priority="36" operator="lessThan">
      <formula>0</formula>
    </cfRule>
  </conditionalFormatting>
  <conditionalFormatting sqref="P728">
    <cfRule type="cellIs" dxfId="34" priority="35" operator="lessThan">
      <formula>0</formula>
    </cfRule>
  </conditionalFormatting>
  <conditionalFormatting sqref="P726">
    <cfRule type="cellIs" dxfId="33" priority="34" operator="lessThan">
      <formula>0</formula>
    </cfRule>
  </conditionalFormatting>
  <conditionalFormatting sqref="P1157">
    <cfRule type="cellIs" dxfId="32" priority="33" operator="lessThan">
      <formula>0</formula>
    </cfRule>
  </conditionalFormatting>
  <conditionalFormatting sqref="P844">
    <cfRule type="cellIs" dxfId="31" priority="32" operator="lessThan">
      <formula>0</formula>
    </cfRule>
  </conditionalFormatting>
  <conditionalFormatting sqref="P738">
    <cfRule type="cellIs" dxfId="30" priority="31" operator="lessThan">
      <formula>0</formula>
    </cfRule>
  </conditionalFormatting>
  <conditionalFormatting sqref="P869">
    <cfRule type="cellIs" dxfId="29" priority="30" operator="lessThan">
      <formula>0</formula>
    </cfRule>
  </conditionalFormatting>
  <conditionalFormatting sqref="P725">
    <cfRule type="cellIs" dxfId="28" priority="29" operator="lessThan">
      <formula>0</formula>
    </cfRule>
  </conditionalFormatting>
  <conditionalFormatting sqref="P1032">
    <cfRule type="cellIs" dxfId="27" priority="28" operator="lessThan">
      <formula>0</formula>
    </cfRule>
  </conditionalFormatting>
  <conditionalFormatting sqref="P1030">
    <cfRule type="cellIs" dxfId="26" priority="27" operator="lessThan">
      <formula>0</formula>
    </cfRule>
  </conditionalFormatting>
  <conditionalFormatting sqref="P1029">
    <cfRule type="cellIs" dxfId="25" priority="26" operator="lessThan">
      <formula>0</formula>
    </cfRule>
  </conditionalFormatting>
  <conditionalFormatting sqref="P1027">
    <cfRule type="cellIs" dxfId="24" priority="25" operator="lessThan">
      <formula>0</formula>
    </cfRule>
  </conditionalFormatting>
  <conditionalFormatting sqref="P1036">
    <cfRule type="cellIs" dxfId="23" priority="24" operator="lessThan">
      <formula>0</formula>
    </cfRule>
  </conditionalFormatting>
  <conditionalFormatting sqref="P358">
    <cfRule type="cellIs" dxfId="22" priority="23" operator="lessThan">
      <formula>0</formula>
    </cfRule>
  </conditionalFormatting>
  <conditionalFormatting sqref="P246">
    <cfRule type="cellIs" dxfId="21" priority="22" operator="lessThan">
      <formula>0</formula>
    </cfRule>
  </conditionalFormatting>
  <conditionalFormatting sqref="P722">
    <cfRule type="cellIs" dxfId="20" priority="21" operator="lessThan">
      <formula>0</formula>
    </cfRule>
  </conditionalFormatting>
  <conditionalFormatting sqref="P723">
    <cfRule type="cellIs" dxfId="19" priority="20" operator="lessThan">
      <formula>0</formula>
    </cfRule>
  </conditionalFormatting>
  <conditionalFormatting sqref="P713">
    <cfRule type="cellIs" dxfId="18" priority="19" operator="lessThan">
      <formula>0</formula>
    </cfRule>
  </conditionalFormatting>
  <conditionalFormatting sqref="P715">
    <cfRule type="cellIs" dxfId="17" priority="18" operator="lessThan">
      <formula>0</formula>
    </cfRule>
  </conditionalFormatting>
  <conditionalFormatting sqref="P714">
    <cfRule type="cellIs" dxfId="16" priority="17" operator="lessThan">
      <formula>0</formula>
    </cfRule>
  </conditionalFormatting>
  <conditionalFormatting sqref="P1102">
    <cfRule type="cellIs" dxfId="15" priority="16" operator="lessThan">
      <formula>0</formula>
    </cfRule>
  </conditionalFormatting>
  <conditionalFormatting sqref="P218">
    <cfRule type="cellIs" dxfId="14" priority="15" operator="lessThan">
      <formula>0</formula>
    </cfRule>
  </conditionalFormatting>
  <conditionalFormatting sqref="P178">
    <cfRule type="cellIs" dxfId="13" priority="14" operator="lessThan">
      <formula>0</formula>
    </cfRule>
  </conditionalFormatting>
  <conditionalFormatting sqref="P1075">
    <cfRule type="cellIs" dxfId="12" priority="13" operator="lessThan">
      <formula>0</formula>
    </cfRule>
  </conditionalFormatting>
  <conditionalFormatting sqref="P926">
    <cfRule type="cellIs" dxfId="11" priority="12" operator="lessThan">
      <formula>0</formula>
    </cfRule>
  </conditionalFormatting>
  <conditionalFormatting sqref="P1103">
    <cfRule type="cellIs" dxfId="10" priority="11" operator="lessThan">
      <formula>0</formula>
    </cfRule>
  </conditionalFormatting>
  <conditionalFormatting sqref="P727">
    <cfRule type="cellIs" dxfId="9" priority="10" operator="lessThan">
      <formula>0</formula>
    </cfRule>
  </conditionalFormatting>
  <conditionalFormatting sqref="P719">
    <cfRule type="cellIs" dxfId="8" priority="9" operator="lessThan">
      <formula>0</formula>
    </cfRule>
  </conditionalFormatting>
  <conditionalFormatting sqref="P1099">
    <cfRule type="cellIs" dxfId="7" priority="8" operator="lessThan">
      <formula>0</formula>
    </cfRule>
  </conditionalFormatting>
  <conditionalFormatting sqref="P53">
    <cfRule type="cellIs" dxfId="6" priority="7" operator="lessThan">
      <formula>0</formula>
    </cfRule>
  </conditionalFormatting>
  <conditionalFormatting sqref="P55">
    <cfRule type="cellIs" dxfId="5" priority="6" operator="lessThan">
      <formula>0</formula>
    </cfRule>
  </conditionalFormatting>
  <conditionalFormatting sqref="P1059">
    <cfRule type="cellIs" dxfId="4" priority="5" operator="lessThan">
      <formula>0</formula>
    </cfRule>
  </conditionalFormatting>
  <conditionalFormatting sqref="P244">
    <cfRule type="cellIs" dxfId="3" priority="4" operator="lessThan">
      <formula>0</formula>
    </cfRule>
  </conditionalFormatting>
  <conditionalFormatting sqref="P1006">
    <cfRule type="cellIs" dxfId="2" priority="3" operator="lessThan">
      <formula>0</formula>
    </cfRule>
  </conditionalFormatting>
  <conditionalFormatting sqref="P1008">
    <cfRule type="cellIs" dxfId="1" priority="2" operator="lessThan">
      <formula>0</formula>
    </cfRule>
  </conditionalFormatting>
  <conditionalFormatting sqref="P100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File(Vol)</vt:lpstr>
      <vt:lpstr>Master File(Value)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sales 4</cp:lastModifiedBy>
  <dcterms:created xsi:type="dcterms:W3CDTF">2017-10-21T02:07:34Z</dcterms:created>
  <dcterms:modified xsi:type="dcterms:W3CDTF">2018-11-23T01:46:52Z</dcterms:modified>
</cp:coreProperties>
</file>